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17" sheetId="1" r:id="rId1"/>
    <sheet name="01.07.Холдинг" sheetId="2" r:id="rId2"/>
    <sheet name="01.07.16" sheetId="3" r:id="rId3"/>
    <sheet name="01.07.16 анализ" sheetId="4" r:id="rId4"/>
    <sheet name="01.01.16" sheetId="5" r:id="rId5"/>
  </sheets>
  <definedNames/>
  <calcPr fullCalcOnLoad="1"/>
</workbook>
</file>

<file path=xl/comments4.xml><?xml version="1.0" encoding="utf-8"?>
<comments xmlns="http://schemas.openxmlformats.org/spreadsheetml/2006/main">
  <authors>
    <author>Ramzaiceva</author>
  </authors>
  <commentList>
    <comment ref="L21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30% от цены посл.пр.</t>
        </r>
      </text>
    </comment>
    <comment ref="L23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30% от посл.пр.</t>
        </r>
      </text>
    </comment>
    <comment ref="K34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36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38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43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20% от 01.01.16</t>
        </r>
      </text>
    </comment>
    <comment ref="K44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45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46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20% от цены 01.01.16</t>
        </r>
      </text>
    </comment>
    <comment ref="K54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66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20% от цены 01.01.16</t>
        </r>
      </text>
    </comment>
    <comment ref="K67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20% от цены 01.01.16</t>
        </r>
      </text>
    </comment>
    <comment ref="K69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70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L77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20% от посл.пр.</t>
        </r>
      </text>
    </comment>
    <comment ref="L78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30% от посл.пр.</t>
        </r>
      </text>
    </comment>
    <comment ref="L79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20% от посл.пр.</t>
        </r>
      </text>
    </comment>
    <comment ref="L80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30% от посл.пр.</t>
        </r>
      </text>
    </comment>
    <comment ref="L81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30% от посл.пр.</t>
        </r>
      </text>
    </comment>
    <comment ref="L82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30% от посл.пр.</t>
        </r>
      </text>
    </comment>
    <comment ref="L84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30% от посл.пр.</t>
        </r>
      </text>
    </comment>
    <comment ref="L85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30% от посл.пр.</t>
        </r>
      </text>
    </comment>
    <comment ref="L106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30% от посл.пр.</t>
        </r>
      </text>
    </comment>
    <comment ref="K102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20% от цены 01.01.16</t>
        </r>
      </text>
    </comment>
    <comment ref="K107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116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117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118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119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122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123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124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цены 01.01.16</t>
        </r>
      </text>
    </comment>
    <comment ref="K87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01.01.16</t>
        </r>
      </text>
    </comment>
    <comment ref="K92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от 01.01.16</t>
        </r>
      </text>
    </comment>
    <comment ref="K83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20% от цены 01.01.16</t>
        </r>
      </text>
    </comment>
    <comment ref="K88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20% от цены 01.01.16</t>
        </r>
      </text>
    </comment>
    <comment ref="K114" authorId="0">
      <text>
        <r>
          <rPr>
            <b/>
            <sz val="10"/>
            <rFont val="Tahoma"/>
            <family val="2"/>
          </rPr>
          <t>Ramzaiceva:</t>
        </r>
        <r>
          <rPr>
            <sz val="10"/>
            <rFont val="Tahoma"/>
            <family val="2"/>
          </rPr>
          <t xml:space="preserve">
10% 01.01.16</t>
        </r>
      </text>
    </comment>
  </commentList>
</comments>
</file>

<file path=xl/sharedStrings.xml><?xml version="1.0" encoding="utf-8"?>
<sst xmlns="http://schemas.openxmlformats.org/spreadsheetml/2006/main" count="1083" uniqueCount="191">
  <si>
    <t>Утверждаю:</t>
  </si>
  <si>
    <t>Директор _________ М.Г.Шаяхметов</t>
  </si>
  <si>
    <t xml:space="preserve">                            ООО"СЕЛЬМАШ"</t>
  </si>
  <si>
    <t xml:space="preserve">                                                          446001,г.Сызрань, Самарская область, ул. Пристанский спуск, 21</t>
  </si>
  <si>
    <t xml:space="preserve">                                         (8464) 98-05-56 - отдел сбыта; 98-71-05 - приемная; 98-60-24 - отдел маркетинга</t>
  </si>
  <si>
    <t xml:space="preserve"> www.selmash.su</t>
  </si>
  <si>
    <t xml:space="preserve">                                                                E-mail: selvolga@rambler.ru , market-selmash@yandex.ru</t>
  </si>
  <si>
    <t xml:space="preserve">                                           ПРАЙС - ЛИСТ НА ЗАП.ЧАСТИ </t>
  </si>
  <si>
    <t xml:space="preserve">                                                                             (ПОКУПНЫЕ ИЗДЕЛИЯ)</t>
  </si>
  <si>
    <t>Наименование</t>
  </si>
  <si>
    <t>Номенклатурный                                                                                       номер</t>
  </si>
  <si>
    <t>Ед.изм.</t>
  </si>
  <si>
    <t>Цена без НДС</t>
  </si>
  <si>
    <t>НДС</t>
  </si>
  <si>
    <t>Цена с НДС</t>
  </si>
  <si>
    <t>Цена с НДС(было)</t>
  </si>
  <si>
    <t>отклонен.    было/стало</t>
  </si>
  <si>
    <t>Блок высевающих аппаратов АУП 18-02.00.200-01</t>
  </si>
  <si>
    <t>шт</t>
  </si>
  <si>
    <t>Болт М20х85.58.019</t>
  </si>
  <si>
    <t>Болт М8х60.58.019 ГОСТ 7802-81</t>
  </si>
  <si>
    <t>Болт М8-6gх65.58.019 ГОСТ 7798-70</t>
  </si>
  <si>
    <t>Болт М12-1,25gх70.88.019 ГОСТ 7798-70</t>
  </si>
  <si>
    <t>Болт М12-6gх55.88.019 ГОСТ7798-70</t>
  </si>
  <si>
    <t>Болт М12-6gх70.88.019 ГОСТ7798-70</t>
  </si>
  <si>
    <t>Болт М10-6gх20.58.019 ГОСТ7796-70</t>
  </si>
  <si>
    <t>Винт АМ16-6gх75.45H.019</t>
  </si>
  <si>
    <t>Вал высевающего аппарата АУП18-05.16.601</t>
  </si>
  <si>
    <t>Гайка М12-1,25-7Н.5.019 ГОСТ 5915-70</t>
  </si>
  <si>
    <t>Гайка М12х1.25-6Н.8.FN.019 ГОСТ Р50273-92</t>
  </si>
  <si>
    <t>Гайка М20х1.5-6Н.5.019</t>
  </si>
  <si>
    <t>Гидромотор планетарный МГП-315</t>
  </si>
  <si>
    <t>Гидроцилиндр 3-50х28х200 ОСТ105-208-88</t>
  </si>
  <si>
    <t>Гидроцилиндр 3-50х28х320 ОСТ105-208-88</t>
  </si>
  <si>
    <t>Гидроцилиндр 3-80х50х250 ОСТ105-208-88</t>
  </si>
  <si>
    <t>Гидроцилиндр 50х28-250  105.072.22.000-02</t>
  </si>
  <si>
    <t>Звено С-ПР-38,1-127</t>
  </si>
  <si>
    <t>Звено П-ПР-38,1-127</t>
  </si>
  <si>
    <t>Звено С-ПРД-31,75-2300</t>
  </si>
  <si>
    <t>Звено С-ПРД-38-3000</t>
  </si>
  <si>
    <t>Звено П-ПРД-38-3000</t>
  </si>
  <si>
    <t>Каток АУП18-05.08.020</t>
  </si>
  <si>
    <t>Катушка высевающего аппарата Н 108.05.002</t>
  </si>
  <si>
    <t>Колесо W8*16 в сборе 3107015</t>
  </si>
  <si>
    <t>Корпус высевающего аппарата Н 108.01.010</t>
  </si>
  <si>
    <t>Кольцо стопорное А45*1,75DIN471</t>
  </si>
  <si>
    <t xml:space="preserve">Кольцо стопорное DIN471 d вала =70мм </t>
  </si>
  <si>
    <t>Кольцо запорное ОПО 33-05.02.622</t>
  </si>
  <si>
    <t>Кольцо РИС 02.02.604</t>
  </si>
  <si>
    <t>Комплект уплотнений для г/ц 80*50</t>
  </si>
  <si>
    <t>Комплект системы контроля сеялки СКС-18</t>
  </si>
  <si>
    <t>Масленка 2.2.45.Ц6Хр ГОСТ19853-74</t>
  </si>
  <si>
    <t>Манжета 1.2-40х60-1</t>
  </si>
  <si>
    <t>Манжета д/гидр.1-38*28</t>
  </si>
  <si>
    <t>Манжета грязесъемник 2-28-4</t>
  </si>
  <si>
    <t>Манжета 2.2-60х85-1</t>
  </si>
  <si>
    <t>Муфта 40-50-У2 ГОСТ12935-76</t>
  </si>
  <si>
    <t>Подкладка АУП 18-05.02.304Л</t>
  </si>
  <si>
    <t>Подшипник 209 ГОСТ 833875</t>
  </si>
  <si>
    <t>Подшипник 180508</t>
  </si>
  <si>
    <t xml:space="preserve">100201009           </t>
  </si>
  <si>
    <t>Подшипник 7511</t>
  </si>
  <si>
    <t xml:space="preserve">100201002           </t>
  </si>
  <si>
    <t>Подшипник 7509</t>
  </si>
  <si>
    <t xml:space="preserve">100201001           </t>
  </si>
  <si>
    <t>Подшипник 8206</t>
  </si>
  <si>
    <t>Подшипник 180206 АС17 ГОСТ 8882-75</t>
  </si>
  <si>
    <t>Подшипник 1580206А</t>
  </si>
  <si>
    <t>Подшипник 11310 ГОСТ8545-75</t>
  </si>
  <si>
    <t>Пружина АУП 18.03.11.615</t>
  </si>
  <si>
    <t>Пружина ТПФ 45.03.625</t>
  </si>
  <si>
    <t>Редуктор КИР 11.000</t>
  </si>
  <si>
    <t>Рукав 2SN 12-27,5-1205 М20*1.5</t>
  </si>
  <si>
    <t>Рукав 2SN 12-27,5-505 М20*1.5</t>
  </si>
  <si>
    <t>Рукав 2SN 12-27,5-705 М20*1.5</t>
  </si>
  <si>
    <t>Сальник 51-31.03.035-Б2</t>
  </si>
  <si>
    <t>Цепь ПР-25,4-6000А</t>
  </si>
  <si>
    <t>п/м</t>
  </si>
  <si>
    <t>Цепь ПРЛ-38,1-127</t>
  </si>
  <si>
    <t>Цепь ПРД-31,75-2300</t>
  </si>
  <si>
    <t>Цепь ПРД-38-3000</t>
  </si>
  <si>
    <t>Цепь ПРЛ-38,1-10700</t>
  </si>
  <si>
    <t>Шарнир АА-400</t>
  </si>
  <si>
    <t>Шланг армированный из ПВХ тип "Арго" серия 010 вн.диам.32</t>
  </si>
  <si>
    <t>Ящик зернотук АУП180706000-01А</t>
  </si>
  <si>
    <t>Ящик зернотук АУП180706000А</t>
  </si>
  <si>
    <t>Начальник ПФБ</t>
  </si>
  <si>
    <t>С.В.Рамзайцева</t>
  </si>
  <si>
    <t xml:space="preserve">Гидроцилиндр МС 50*30-250-3.22  </t>
  </si>
  <si>
    <t>Подшипник 212</t>
  </si>
  <si>
    <t>Подшипник 180214</t>
  </si>
  <si>
    <t>Кольцо В30.Ц6.хр</t>
  </si>
  <si>
    <t>Гайка М24*2 DIN 934</t>
  </si>
  <si>
    <t>Кольцо В60</t>
  </si>
  <si>
    <t>Каток ОПО 33-01.03.060</t>
  </si>
  <si>
    <t>Гидроцилиндр 80*50*800ТУ4143-001-54288240-2001</t>
  </si>
  <si>
    <t>Гидроцилиндр МС 80*50*250-3.11</t>
  </si>
  <si>
    <t xml:space="preserve"> Опора АУП 18-05.08.040</t>
  </si>
  <si>
    <t>Пружина ТПФ 45.19.605</t>
  </si>
  <si>
    <t>Шплинт 5х45.019</t>
  </si>
  <si>
    <t>Трубка 305 ТВ-40,12 бел.</t>
  </si>
  <si>
    <t>м</t>
  </si>
  <si>
    <t>Гидроцилиндр МС 80*50*800-3.11(1100)</t>
  </si>
  <si>
    <t>Штуцер проходной Н 036.02.002</t>
  </si>
  <si>
    <t xml:space="preserve">Шайба 20.65Г.05   </t>
  </si>
  <si>
    <t>Пружина ПСК-12.0-11.07.001</t>
  </si>
  <si>
    <t>Пружина ПСК-12.0-11.00.001</t>
  </si>
  <si>
    <t>Болт М10-8gх20.58.019</t>
  </si>
  <si>
    <t>Стойка сошника ПСК-12,0-11.06.011(заготовка)</t>
  </si>
  <si>
    <t>Шплинт 5х36.019 ГОСТ397-79</t>
  </si>
  <si>
    <t>Кольцо А62.Ц9хр ГОСТ 13943-86</t>
  </si>
  <si>
    <t>Пружина ТПФ 45.08.613</t>
  </si>
  <si>
    <t>Руководитель СМиП</t>
  </si>
  <si>
    <t>Р.С.Асанов</t>
  </si>
  <si>
    <t>Болт М12-6gх40.58.019</t>
  </si>
  <si>
    <t>Болт М16-6gх55.88.019 ГОСТ7798-70</t>
  </si>
  <si>
    <t>Гайка М24*2 8 DIN 935</t>
  </si>
  <si>
    <t xml:space="preserve">Гидроцилиндр МС 50*30-320-3.22  </t>
  </si>
  <si>
    <t>Кран двухходовой М16х1,5 (в сборе)</t>
  </si>
  <si>
    <t xml:space="preserve">Кран трехходовой М20х1,5 (в сборе) </t>
  </si>
  <si>
    <t>Манжета 1.2-40х62</t>
  </si>
  <si>
    <t xml:space="preserve">                                                                        срок действия с 01.01.2016 г.</t>
  </si>
  <si>
    <t>Дата последнего пр.ордера</t>
  </si>
  <si>
    <t>Цена по посл.прих.</t>
  </si>
  <si>
    <t>1С</t>
  </si>
  <si>
    <t>29.03.2016</t>
  </si>
  <si>
    <t>11.06.2016</t>
  </si>
  <si>
    <t>18.04.2016</t>
  </si>
  <si>
    <t>06.06.2016</t>
  </si>
  <si>
    <t>25.04.2016</t>
  </si>
  <si>
    <t>30.05.2016</t>
  </si>
  <si>
    <t>03.02.2016</t>
  </si>
  <si>
    <t>27.04.2016</t>
  </si>
  <si>
    <t>16.05.2016</t>
  </si>
  <si>
    <t>24.03.2016</t>
  </si>
  <si>
    <t>24.05.2016</t>
  </si>
  <si>
    <t>09.04.2016</t>
  </si>
  <si>
    <t>13.05.2016</t>
  </si>
  <si>
    <t>1С ост.нет</t>
  </si>
  <si>
    <t>20.02.2016</t>
  </si>
  <si>
    <t>17.05.2016</t>
  </si>
  <si>
    <t>14.04.2016</t>
  </si>
  <si>
    <t>27.05.2016</t>
  </si>
  <si>
    <t>17.02.2016</t>
  </si>
  <si>
    <t>29.02.2016</t>
  </si>
  <si>
    <t>Пружина ПСК-12.0-11.00.001-01</t>
  </si>
  <si>
    <t>Гайка М24*2 17Н DIN 937</t>
  </si>
  <si>
    <t>10.06.2016</t>
  </si>
  <si>
    <t>Штуцер тройник М20х1,5</t>
  </si>
  <si>
    <t>Адаптер тройник DKOL М16х1,5 (Ш-Ш-Ш)</t>
  </si>
  <si>
    <t>Адаптер 90 М20х1,5-М16х1,5 (в сборе)</t>
  </si>
  <si>
    <t>БРС М16*1,5 (в сборе)</t>
  </si>
  <si>
    <t>Кран двухходовой</t>
  </si>
  <si>
    <t>БРС М20*1,5 (в сборе)</t>
  </si>
  <si>
    <t>Скоба шакле 12 мм цинк</t>
  </si>
  <si>
    <t>Болт М10-6gх75.58.019</t>
  </si>
  <si>
    <t>Подшипник GWST  211 РРВ 40</t>
  </si>
  <si>
    <t>% отклонен.</t>
  </si>
  <si>
    <t xml:space="preserve">                                                                        срок действия с 01.07.2016 г.</t>
  </si>
  <si>
    <t>Директор _________ С.В.Крупенко</t>
  </si>
  <si>
    <t>Директор _________  С.В.Крупенко</t>
  </si>
  <si>
    <t>Цена увел.на 30%         без НДС</t>
  </si>
  <si>
    <t>Цена без НДС 01.01.2016г</t>
  </si>
  <si>
    <t>Цена без НДС 01.07.2016г</t>
  </si>
  <si>
    <t>Каток АУП 18-05.08.020</t>
  </si>
  <si>
    <t xml:space="preserve">Кольцо стопорное DIN 471 d вала =70мм </t>
  </si>
  <si>
    <t>Цена увел.на 10%-20%         без НДС</t>
  </si>
  <si>
    <t xml:space="preserve">                                           Сравнительный анализ цен на покупные изделия</t>
  </si>
  <si>
    <t xml:space="preserve">                                                                                     срок действия с 01.07.2016 г.</t>
  </si>
  <si>
    <t>Адаптер тройник DKOL М16х1,5(Ш-Ш-Ш)</t>
  </si>
  <si>
    <t>Адаптер 90 М20х1,5-М16х1,5(в сборе)</t>
  </si>
  <si>
    <t xml:space="preserve">Скоба шакле 12мм цинк </t>
  </si>
  <si>
    <t>Болт М10-6gх75.58.019 ГОСТ7798-70</t>
  </si>
  <si>
    <t>Болт М12-6gх75.58.019 ГОСТ 7798-70</t>
  </si>
  <si>
    <t xml:space="preserve">Кран двухходовой </t>
  </si>
  <si>
    <t>Руководитель СП</t>
  </si>
  <si>
    <t>Согласовано:</t>
  </si>
  <si>
    <t>Зам.директора по ЭиФ</t>
  </si>
  <si>
    <t>О.Ю.Кривова</t>
  </si>
  <si>
    <t>А.А.Голованева</t>
  </si>
  <si>
    <t>Вал карданный 10.040.2000-03</t>
  </si>
  <si>
    <t>Манжета 2.2-40х60-1</t>
  </si>
  <si>
    <t>Подшипник 7205А</t>
  </si>
  <si>
    <t>Редуктор ТПФ45.07.400А</t>
  </si>
  <si>
    <t>Рукав 2 SN 8-35-1600 М 16*1,5</t>
  </si>
  <si>
    <t>Шланг арм.ПВХ ф63 мм</t>
  </si>
  <si>
    <t>Гидроцилиндр МС 100/50х300-4,11 (600)</t>
  </si>
  <si>
    <t>Гидроцилиндр МС 80/40х300-4.11 (600)</t>
  </si>
  <si>
    <t>Гидроцилиндр МС 125/63*850-4.11 (1250)</t>
  </si>
  <si>
    <t xml:space="preserve">                                                                        срок действия с 01.01.2017 г.</t>
  </si>
  <si>
    <t xml:space="preserve">                                                                E-mail: selmash.syzran@yandex.ru , market-selmash@yandex.ru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</si>
</sst>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[$-FC19]d\ mmmm\ yyyy\ &quot;г.&quot;"/>
    <numFmt numFmtId="192" formatCode="mmm/yyyy"/>
    <numFmt numFmtId="193" formatCode="0&quot;           &quot;"/>
    <numFmt numFmtId="194" formatCode="0.000"/>
  </numFmts>
  <fonts count="81"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 Cyr"/>
      <family val="0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"/>
      <family val="2"/>
    </font>
    <font>
      <b/>
      <i/>
      <sz val="10"/>
      <name val="Arial Cyr"/>
      <family val="2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2" fillId="0" borderId="0">
      <alignment/>
      <protection/>
    </xf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Alignment="1">
      <alignment/>
    </xf>
    <xf numFmtId="0" fontId="9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Continuous" vertical="center"/>
    </xf>
    <xf numFmtId="4" fontId="13" fillId="0" borderId="12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14" fillId="0" borderId="14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88" fontId="19" fillId="0" borderId="15" xfId="0" applyNumberFormat="1" applyFont="1" applyBorder="1" applyAlignment="1">
      <alignment horizontal="right" wrapText="1"/>
    </xf>
    <xf numFmtId="4" fontId="19" fillId="0" borderId="16" xfId="0" applyNumberFormat="1" applyFont="1" applyBorder="1" applyAlignment="1">
      <alignment horizontal="right" wrapText="1"/>
    </xf>
    <xf numFmtId="4" fontId="15" fillId="0" borderId="17" xfId="0" applyNumberFormat="1" applyFont="1" applyBorder="1" applyAlignment="1">
      <alignment horizontal="right" wrapText="1"/>
    </xf>
    <xf numFmtId="1" fontId="19" fillId="0" borderId="18" xfId="0" applyNumberFormat="1" applyFont="1" applyBorder="1" applyAlignment="1">
      <alignment horizontal="center" wrapText="1"/>
    </xf>
    <xf numFmtId="0" fontId="19" fillId="0" borderId="0" xfId="0" applyNumberFormat="1" applyFont="1" applyAlignment="1">
      <alignment/>
    </xf>
    <xf numFmtId="4" fontId="15" fillId="0" borderId="19" xfId="0" applyNumberFormat="1" applyFont="1" applyBorder="1" applyAlignment="1">
      <alignment horizontal="right" wrapText="1"/>
    </xf>
    <xf numFmtId="0" fontId="19" fillId="0" borderId="0" xfId="0" applyFont="1" applyAlignment="1">
      <alignment/>
    </xf>
    <xf numFmtId="2" fontId="18" fillId="0" borderId="20" xfId="0" applyNumberFormat="1" applyFont="1" applyFill="1" applyBorder="1" applyAlignment="1">
      <alignment horizontal="right" wrapText="1"/>
    </xf>
    <xf numFmtId="4" fontId="15" fillId="0" borderId="21" xfId="0" applyNumberFormat="1" applyFont="1" applyFill="1" applyBorder="1" applyAlignment="1">
      <alignment horizontal="right" wrapText="1"/>
    </xf>
    <xf numFmtId="4" fontId="15" fillId="33" borderId="21" xfId="0" applyNumberFormat="1" applyFont="1" applyFill="1" applyBorder="1" applyAlignment="1">
      <alignment horizontal="right" wrapText="1"/>
    </xf>
    <xf numFmtId="4" fontId="15" fillId="33" borderId="19" xfId="0" applyNumberFormat="1" applyFont="1" applyFill="1" applyBorder="1" applyAlignment="1">
      <alignment horizontal="right" wrapText="1"/>
    </xf>
    <xf numFmtId="1" fontId="19" fillId="33" borderId="18" xfId="0" applyNumberFormat="1" applyFont="1" applyFill="1" applyBorder="1" applyAlignment="1">
      <alignment horizontal="center" wrapText="1"/>
    </xf>
    <xf numFmtId="188" fontId="19" fillId="33" borderId="22" xfId="0" applyNumberFormat="1" applyFont="1" applyFill="1" applyBorder="1" applyAlignment="1">
      <alignment horizontal="right" wrapText="1"/>
    </xf>
    <xf numFmtId="188" fontId="19" fillId="0" borderId="22" xfId="0" applyNumberFormat="1" applyFont="1" applyBorder="1" applyAlignment="1">
      <alignment horizontal="right" wrapText="1"/>
    </xf>
    <xf numFmtId="4" fontId="19" fillId="0" borderId="23" xfId="0" applyNumberFormat="1" applyFont="1" applyBorder="1" applyAlignment="1">
      <alignment horizontal="right" wrapText="1"/>
    </xf>
    <xf numFmtId="188" fontId="23" fillId="33" borderId="15" xfId="0" applyNumberFormat="1" applyFont="1" applyFill="1" applyBorder="1" applyAlignment="1">
      <alignment horizontal="right" wrapText="1"/>
    </xf>
    <xf numFmtId="4" fontId="23" fillId="33" borderId="24" xfId="0" applyNumberFormat="1" applyFont="1" applyFill="1" applyBorder="1" applyAlignment="1">
      <alignment horizontal="right" wrapText="1"/>
    </xf>
    <xf numFmtId="188" fontId="19" fillId="33" borderId="15" xfId="0" applyNumberFormat="1" applyFont="1" applyFill="1" applyBorder="1" applyAlignment="1">
      <alignment horizontal="right" wrapText="1"/>
    </xf>
    <xf numFmtId="4" fontId="19" fillId="33" borderId="23" xfId="0" applyNumberFormat="1" applyFont="1" applyFill="1" applyBorder="1" applyAlignment="1">
      <alignment horizontal="right" wrapText="1"/>
    </xf>
    <xf numFmtId="188" fontId="23" fillId="0" borderId="15" xfId="0" applyNumberFormat="1" applyFont="1" applyBorder="1" applyAlignment="1">
      <alignment horizontal="right" wrapText="1"/>
    </xf>
    <xf numFmtId="4" fontId="23" fillId="0" borderId="24" xfId="0" applyNumberFormat="1" applyFont="1" applyBorder="1" applyAlignment="1">
      <alignment horizontal="right" wrapText="1"/>
    </xf>
    <xf numFmtId="188" fontId="23" fillId="0" borderId="25" xfId="0" applyNumberFormat="1" applyFont="1" applyBorder="1" applyAlignment="1">
      <alignment horizontal="right" wrapText="1"/>
    </xf>
    <xf numFmtId="4" fontId="23" fillId="0" borderId="26" xfId="0" applyNumberFormat="1" applyFont="1" applyBorder="1" applyAlignment="1">
      <alignment horizontal="right" wrapText="1"/>
    </xf>
    <xf numFmtId="188" fontId="23" fillId="0" borderId="27" xfId="0" applyNumberFormat="1" applyFont="1" applyBorder="1" applyAlignment="1">
      <alignment horizontal="right" wrapText="1"/>
    </xf>
    <xf numFmtId="188" fontId="23" fillId="33" borderId="27" xfId="0" applyNumberFormat="1" applyFont="1" applyFill="1" applyBorder="1" applyAlignment="1">
      <alignment horizontal="right" wrapText="1"/>
    </xf>
    <xf numFmtId="188" fontId="23" fillId="33" borderId="25" xfId="0" applyNumberFormat="1" applyFont="1" applyFill="1" applyBorder="1" applyAlignment="1">
      <alignment horizontal="right" wrapText="1"/>
    </xf>
    <xf numFmtId="4" fontId="23" fillId="33" borderId="26" xfId="0" applyNumberFormat="1" applyFont="1" applyFill="1" applyBorder="1" applyAlignment="1">
      <alignment horizontal="right" wrapText="1"/>
    </xf>
    <xf numFmtId="0" fontId="19" fillId="0" borderId="0" xfId="0" applyNumberFormat="1" applyFont="1" applyAlignment="1">
      <alignment horizontal="center" wrapText="1"/>
    </xf>
    <xf numFmtId="188" fontId="19" fillId="0" borderId="25" xfId="0" applyNumberFormat="1" applyFont="1" applyBorder="1" applyAlignment="1">
      <alignment horizontal="right" wrapText="1"/>
    </xf>
    <xf numFmtId="4" fontId="19" fillId="0" borderId="26" xfId="0" applyNumberFormat="1" applyFont="1" applyBorder="1" applyAlignment="1">
      <alignment horizontal="right" wrapText="1"/>
    </xf>
    <xf numFmtId="4" fontId="19" fillId="0" borderId="28" xfId="0" applyNumberFormat="1" applyFont="1" applyBorder="1" applyAlignment="1">
      <alignment horizontal="right" wrapText="1"/>
    </xf>
    <xf numFmtId="188" fontId="19" fillId="0" borderId="27" xfId="0" applyNumberFormat="1" applyFont="1" applyBorder="1" applyAlignment="1">
      <alignment horizontal="right" wrapText="1"/>
    </xf>
    <xf numFmtId="188" fontId="19" fillId="33" borderId="27" xfId="0" applyNumberFormat="1" applyFont="1" applyFill="1" applyBorder="1" applyAlignment="1">
      <alignment horizontal="right" wrapText="1"/>
    </xf>
    <xf numFmtId="4" fontId="23" fillId="33" borderId="23" xfId="0" applyNumberFormat="1" applyFont="1" applyFill="1" applyBorder="1" applyAlignment="1">
      <alignment horizontal="right" wrapText="1"/>
    </xf>
    <xf numFmtId="4" fontId="23" fillId="33" borderId="16" xfId="0" applyNumberFormat="1" applyFont="1" applyFill="1" applyBorder="1" applyAlignment="1">
      <alignment horizontal="right" wrapText="1"/>
    </xf>
    <xf numFmtId="4" fontId="23" fillId="0" borderId="16" xfId="0" applyNumberFormat="1" applyFont="1" applyBorder="1" applyAlignment="1">
      <alignment horizontal="right" wrapText="1"/>
    </xf>
    <xf numFmtId="4" fontId="19" fillId="33" borderId="16" xfId="0" applyNumberFormat="1" applyFont="1" applyFill="1" applyBorder="1" applyAlignment="1">
      <alignment horizontal="right" wrapText="1"/>
    </xf>
    <xf numFmtId="4" fontId="23" fillId="0" borderId="23" xfId="0" applyNumberFormat="1" applyFont="1" applyBorder="1" applyAlignment="1">
      <alignment horizontal="righ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64" applyFont="1">
      <alignment/>
      <protection/>
    </xf>
    <xf numFmtId="0" fontId="0" fillId="0" borderId="0" xfId="64" applyFont="1" applyFill="1">
      <alignment/>
      <protection/>
    </xf>
    <xf numFmtId="189" fontId="0" fillId="0" borderId="0" xfId="64" applyNumberFormat="1" applyFont="1">
      <alignment/>
      <protection/>
    </xf>
    <xf numFmtId="190" fontId="0" fillId="0" borderId="0" xfId="64" applyNumberFormat="1" applyFont="1">
      <alignment/>
      <protection/>
    </xf>
    <xf numFmtId="0" fontId="1" fillId="0" borderId="0" xfId="64" applyFont="1" applyBorder="1" applyAlignment="1">
      <alignment vertical="center"/>
      <protection/>
    </xf>
    <xf numFmtId="0" fontId="24" fillId="0" borderId="0" xfId="64" applyFont="1">
      <alignment/>
      <protection/>
    </xf>
    <xf numFmtId="0" fontId="1" fillId="0" borderId="0" xfId="64" applyFont="1" applyBorder="1" applyAlignment="1">
      <alignment horizontal="center" vertical="center"/>
      <protection/>
    </xf>
    <xf numFmtId="4" fontId="19" fillId="0" borderId="22" xfId="0" applyNumberFormat="1" applyFont="1" applyBorder="1" applyAlignment="1">
      <alignment horizontal="right" wrapText="1"/>
    </xf>
    <xf numFmtId="0" fontId="23" fillId="0" borderId="25" xfId="0" applyNumberFormat="1" applyFont="1" applyBorder="1" applyAlignment="1">
      <alignment horizontal="right" wrapText="1"/>
    </xf>
    <xf numFmtId="0" fontId="19" fillId="33" borderId="15" xfId="0" applyNumberFormat="1" applyFont="1" applyFill="1" applyBorder="1" applyAlignment="1">
      <alignment horizontal="right" wrapText="1"/>
    </xf>
    <xf numFmtId="0" fontId="23" fillId="33" borderId="25" xfId="0" applyNumberFormat="1" applyFont="1" applyFill="1" applyBorder="1" applyAlignment="1">
      <alignment horizontal="right" wrapText="1"/>
    </xf>
    <xf numFmtId="0" fontId="19" fillId="33" borderId="15" xfId="0" applyFont="1" applyFill="1" applyBorder="1" applyAlignment="1">
      <alignment horizontal="right"/>
    </xf>
    <xf numFmtId="0" fontId="19" fillId="33" borderId="25" xfId="0" applyNumberFormat="1" applyFont="1" applyFill="1" applyBorder="1" applyAlignment="1">
      <alignment horizontal="right" wrapText="1"/>
    </xf>
    <xf numFmtId="4" fontId="19" fillId="0" borderId="20" xfId="0" applyNumberFormat="1" applyFont="1" applyBorder="1" applyAlignment="1">
      <alignment horizontal="right" wrapText="1"/>
    </xf>
    <xf numFmtId="0" fontId="16" fillId="34" borderId="29" xfId="0" applyNumberFormat="1" applyFont="1" applyFill="1" applyBorder="1" applyAlignment="1">
      <alignment horizontal="center" vertical="top"/>
    </xf>
    <xf numFmtId="0" fontId="16" fillId="34" borderId="21" xfId="0" applyNumberFormat="1" applyFont="1" applyFill="1" applyBorder="1" applyAlignment="1">
      <alignment horizontal="center" vertical="top"/>
    </xf>
    <xf numFmtId="0" fontId="16" fillId="34" borderId="30" xfId="0" applyNumberFormat="1" applyFont="1" applyFill="1" applyBorder="1" applyAlignment="1">
      <alignment horizontal="center" vertical="top"/>
    </xf>
    <xf numFmtId="0" fontId="16" fillId="34" borderId="30" xfId="0" applyFont="1" applyFill="1" applyBorder="1" applyAlignment="1">
      <alignment horizontal="center"/>
    </xf>
    <xf numFmtId="0" fontId="16" fillId="34" borderId="30" xfId="64" applyNumberFormat="1" applyFont="1" applyFill="1" applyBorder="1" applyAlignment="1">
      <alignment horizontal="center" vertical="top"/>
      <protection/>
    </xf>
    <xf numFmtId="0" fontId="16" fillId="34" borderId="31" xfId="54" applyNumberFormat="1" applyFont="1" applyFill="1" applyBorder="1" applyAlignment="1">
      <alignment horizontal="center" vertical="top" wrapText="1"/>
      <protection/>
    </xf>
    <xf numFmtId="0" fontId="16" fillId="34" borderId="30" xfId="54" applyNumberFormat="1" applyFont="1" applyFill="1" applyBorder="1" applyAlignment="1">
      <alignment horizontal="center" vertical="center"/>
      <protection/>
    </xf>
    <xf numFmtId="0" fontId="16" fillId="34" borderId="31" xfId="54" applyNumberFormat="1" applyFont="1" applyFill="1" applyBorder="1" applyAlignment="1">
      <alignment horizontal="center" vertical="center"/>
      <protection/>
    </xf>
    <xf numFmtId="0" fontId="16" fillId="34" borderId="30" xfId="54" applyNumberFormat="1" applyFont="1" applyFill="1" applyBorder="1" applyAlignment="1">
      <alignment horizontal="center" vertical="top" wrapText="1"/>
      <protection/>
    </xf>
    <xf numFmtId="0" fontId="16" fillId="34" borderId="30" xfId="64" applyNumberFormat="1" applyFont="1" applyFill="1" applyBorder="1" applyAlignment="1">
      <alignment horizontal="center" vertical="center"/>
      <protection/>
    </xf>
    <xf numFmtId="0" fontId="15" fillId="0" borderId="27" xfId="0" applyNumberFormat="1" applyFont="1" applyFill="1" applyBorder="1" applyAlignment="1">
      <alignment horizontal="left" vertical="top"/>
    </xf>
    <xf numFmtId="0" fontId="15" fillId="0" borderId="22" xfId="0" applyNumberFormat="1" applyFont="1" applyFill="1" applyBorder="1" applyAlignment="1">
      <alignment horizontal="left" vertical="top"/>
    </xf>
    <xf numFmtId="0" fontId="15" fillId="0" borderId="22" xfId="0" applyFont="1" applyBorder="1" applyAlignment="1">
      <alignment horizontal="left"/>
    </xf>
    <xf numFmtId="0" fontId="17" fillId="0" borderId="22" xfId="57" applyNumberFormat="1" applyFont="1" applyBorder="1" applyAlignment="1">
      <alignment horizontal="left" vertical="top"/>
      <protection/>
    </xf>
    <xf numFmtId="0" fontId="15" fillId="0" borderId="22" xfId="64" applyNumberFormat="1" applyFont="1" applyFill="1" applyBorder="1" applyAlignment="1">
      <alignment horizontal="left" vertical="top" wrapText="1"/>
      <protection/>
    </xf>
    <xf numFmtId="0" fontId="15" fillId="0" borderId="22" xfId="0" applyNumberFormat="1" applyFont="1" applyFill="1" applyBorder="1" applyAlignment="1">
      <alignment horizontal="left" vertical="top" wrapText="1"/>
    </xf>
    <xf numFmtId="0" fontId="15" fillId="34" borderId="22" xfId="64" applyNumberFormat="1" applyFont="1" applyFill="1" applyBorder="1" applyAlignment="1">
      <alignment horizontal="left" vertical="top" wrapText="1"/>
      <protection/>
    </xf>
    <xf numFmtId="0" fontId="17" fillId="0" borderId="22" xfId="56" applyNumberFormat="1" applyFont="1" applyBorder="1" applyAlignment="1">
      <alignment horizontal="left" vertical="top"/>
      <protection/>
    </xf>
    <xf numFmtId="0" fontId="15" fillId="34" borderId="27" xfId="0" applyNumberFormat="1" applyFont="1" applyFill="1" applyBorder="1" applyAlignment="1">
      <alignment horizontal="left" vertical="top"/>
    </xf>
    <xf numFmtId="0" fontId="17" fillId="34" borderId="22" xfId="56" applyNumberFormat="1" applyFont="1" applyFill="1" applyBorder="1" applyAlignment="1">
      <alignment horizontal="left" vertical="top"/>
      <protection/>
    </xf>
    <xf numFmtId="0" fontId="15" fillId="0" borderId="22" xfId="0" applyFont="1" applyBorder="1" applyAlignment="1">
      <alignment horizontal="left" wrapText="1"/>
    </xf>
    <xf numFmtId="0" fontId="11" fillId="0" borderId="11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9" fillId="34" borderId="0" xfId="42" applyFont="1" applyFill="1" applyAlignment="1" applyProtection="1">
      <alignment/>
      <protection/>
    </xf>
    <xf numFmtId="0" fontId="10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right"/>
    </xf>
    <xf numFmtId="4" fontId="1" fillId="34" borderId="0" xfId="0" applyNumberFormat="1" applyFont="1" applyFill="1" applyBorder="1" applyAlignment="1">
      <alignment vertical="center" wrapText="1"/>
    </xf>
    <xf numFmtId="4" fontId="0" fillId="34" borderId="0" xfId="0" applyNumberFormat="1" applyFill="1" applyAlignment="1">
      <alignment horizontal="center" vertical="center" wrapText="1"/>
    </xf>
    <xf numFmtId="0" fontId="13" fillId="34" borderId="0" xfId="0" applyFont="1" applyFill="1" applyAlignment="1">
      <alignment/>
    </xf>
    <xf numFmtId="0" fontId="0" fillId="34" borderId="0" xfId="64" applyFont="1" applyFill="1">
      <alignment/>
      <protection/>
    </xf>
    <xf numFmtId="0" fontId="1" fillId="34" borderId="0" xfId="64" applyFont="1" applyFill="1" applyBorder="1" applyAlignment="1">
      <alignment horizontal="center" vertical="center"/>
      <protection/>
    </xf>
    <xf numFmtId="4" fontId="17" fillId="34" borderId="27" xfId="0" applyNumberFormat="1" applyFont="1" applyFill="1" applyBorder="1" applyAlignment="1">
      <alignment horizontal="right" wrapText="1"/>
    </xf>
    <xf numFmtId="4" fontId="17" fillId="34" borderId="22" xfId="0" applyNumberFormat="1" applyFont="1" applyFill="1" applyBorder="1" applyAlignment="1">
      <alignment horizontal="right" wrapText="1"/>
    </xf>
    <xf numFmtId="2" fontId="17" fillId="34" borderId="22" xfId="0" applyNumberFormat="1" applyFont="1" applyFill="1" applyBorder="1" applyAlignment="1">
      <alignment horizontal="right"/>
    </xf>
    <xf numFmtId="171" fontId="11" fillId="34" borderId="23" xfId="66" applyNumberFormat="1" applyFont="1" applyFill="1" applyBorder="1" applyAlignment="1">
      <alignment horizontal="right" vertical="center" wrapText="1"/>
    </xf>
    <xf numFmtId="2" fontId="20" fillId="34" borderId="22" xfId="0" applyNumberFormat="1" applyFont="1" applyFill="1" applyBorder="1" applyAlignment="1">
      <alignment horizontal="right"/>
    </xf>
    <xf numFmtId="4" fontId="23" fillId="34" borderId="22" xfId="0" applyNumberFormat="1" applyFont="1" applyFill="1" applyBorder="1" applyAlignment="1">
      <alignment horizontal="right" wrapText="1"/>
    </xf>
    <xf numFmtId="4" fontId="17" fillId="34" borderId="22" xfId="0" applyNumberFormat="1" applyFont="1" applyFill="1" applyBorder="1" applyAlignment="1">
      <alignment horizontal="right"/>
    </xf>
    <xf numFmtId="4" fontId="11" fillId="34" borderId="23" xfId="66" applyNumberFormat="1" applyFont="1" applyFill="1" applyBorder="1" applyAlignment="1">
      <alignment horizontal="right" vertical="center" wrapText="1"/>
    </xf>
    <xf numFmtId="2" fontId="23" fillId="34" borderId="22" xfId="0" applyNumberFormat="1" applyFont="1" applyFill="1" applyBorder="1" applyAlignment="1">
      <alignment horizontal="right"/>
    </xf>
    <xf numFmtId="4" fontId="23" fillId="34" borderId="27" xfId="0" applyNumberFormat="1" applyFont="1" applyFill="1" applyBorder="1" applyAlignment="1">
      <alignment horizontal="right" wrapText="1"/>
    </xf>
    <xf numFmtId="4" fontId="17" fillId="34" borderId="23" xfId="0" applyNumberFormat="1" applyFont="1" applyFill="1" applyBorder="1" applyAlignment="1">
      <alignment horizontal="right" wrapText="1"/>
    </xf>
    <xf numFmtId="171" fontId="23" fillId="34" borderId="23" xfId="66" applyNumberFormat="1" applyFont="1" applyFill="1" applyBorder="1" applyAlignment="1">
      <alignment horizontal="right" vertical="center" wrapText="1"/>
    </xf>
    <xf numFmtId="4" fontId="20" fillId="34" borderId="22" xfId="0" applyNumberFormat="1" applyFont="1" applyFill="1" applyBorder="1" applyAlignment="1">
      <alignment horizontal="right" wrapText="1"/>
    </xf>
    <xf numFmtId="4" fontId="11" fillId="34" borderId="26" xfId="58" applyNumberFormat="1" applyFont="1" applyFill="1" applyBorder="1" applyAlignment="1">
      <alignment horizontal="right"/>
      <protection/>
    </xf>
    <xf numFmtId="4" fontId="15" fillId="0" borderId="32" xfId="0" applyNumberFormat="1" applyFont="1" applyBorder="1" applyAlignment="1">
      <alignment horizontal="right" wrapText="1"/>
    </xf>
    <xf numFmtId="4" fontId="15" fillId="0" borderId="20" xfId="0" applyNumberFormat="1" applyFont="1" applyBorder="1" applyAlignment="1">
      <alignment horizontal="right" wrapText="1"/>
    </xf>
    <xf numFmtId="4" fontId="15" fillId="0" borderId="20" xfId="0" applyNumberFormat="1" applyFont="1" applyFill="1" applyBorder="1" applyAlignment="1">
      <alignment horizontal="right" wrapText="1"/>
    </xf>
    <xf numFmtId="0" fontId="17" fillId="0" borderId="22" xfId="55" applyNumberFormat="1" applyFont="1" applyBorder="1" applyAlignment="1">
      <alignment vertical="top"/>
      <protection/>
    </xf>
    <xf numFmtId="0" fontId="17" fillId="0" borderId="23" xfId="55" applyNumberFormat="1" applyFont="1" applyBorder="1" applyAlignment="1">
      <alignment vertical="top"/>
      <protection/>
    </xf>
    <xf numFmtId="0" fontId="17" fillId="34" borderId="23" xfId="55" applyNumberFormat="1" applyFont="1" applyFill="1" applyBorder="1" applyAlignment="1">
      <alignment vertical="top"/>
      <protection/>
    </xf>
    <xf numFmtId="0" fontId="17" fillId="0" borderId="22" xfId="55" applyNumberFormat="1" applyFont="1" applyBorder="1" applyAlignment="1">
      <alignment vertical="top" wrapText="1"/>
      <protection/>
    </xf>
    <xf numFmtId="0" fontId="15" fillId="0" borderId="23" xfId="0" applyNumberFormat="1" applyFont="1" applyFill="1" applyBorder="1" applyAlignment="1">
      <alignment horizontal="left" vertical="top"/>
    </xf>
    <xf numFmtId="0" fontId="15" fillId="0" borderId="22" xfId="64" applyFont="1" applyBorder="1" applyAlignment="1">
      <alignment horizontal="left"/>
      <protection/>
    </xf>
    <xf numFmtId="0" fontId="16" fillId="0" borderId="32" xfId="0" applyNumberFormat="1" applyFont="1" applyFill="1" applyBorder="1" applyAlignment="1">
      <alignment horizontal="center" vertical="top"/>
    </xf>
    <xf numFmtId="0" fontId="16" fillId="0" borderId="20" xfId="0" applyNumberFormat="1" applyFont="1" applyFill="1" applyBorder="1" applyAlignment="1">
      <alignment horizontal="center" vertical="top"/>
    </xf>
    <xf numFmtId="0" fontId="16" fillId="0" borderId="15" xfId="0" applyNumberFormat="1" applyFont="1" applyFill="1" applyBorder="1" applyAlignment="1">
      <alignment horizontal="center" vertical="top"/>
    </xf>
    <xf numFmtId="0" fontId="26" fillId="0" borderId="25" xfId="56" applyNumberFormat="1" applyFont="1" applyBorder="1" applyAlignment="1">
      <alignment horizontal="center" vertical="top"/>
      <protection/>
    </xf>
    <xf numFmtId="0" fontId="16" fillId="34" borderId="20" xfId="0" applyNumberFormat="1" applyFont="1" applyFill="1" applyBorder="1" applyAlignment="1">
      <alignment horizontal="center" vertical="top"/>
    </xf>
    <xf numFmtId="0" fontId="18" fillId="34" borderId="30" xfId="55" applyNumberFormat="1" applyFont="1" applyFill="1" applyBorder="1" applyAlignment="1">
      <alignment horizontal="center" vertical="top"/>
      <protection/>
    </xf>
    <xf numFmtId="0" fontId="16" fillId="34" borderId="33" xfId="0" applyFont="1" applyFill="1" applyBorder="1" applyAlignment="1">
      <alignment horizontal="center"/>
    </xf>
    <xf numFmtId="4" fontId="15" fillId="33" borderId="20" xfId="0" applyNumberFormat="1" applyFont="1" applyFill="1" applyBorder="1" applyAlignment="1">
      <alignment horizontal="right" wrapText="1"/>
    </xf>
    <xf numFmtId="0" fontId="19" fillId="0" borderId="15" xfId="0" applyFont="1" applyBorder="1" applyAlignment="1">
      <alignment horizontal="right"/>
    </xf>
    <xf numFmtId="0" fontId="19" fillId="34" borderId="25" xfId="0" applyNumberFormat="1" applyFont="1" applyFill="1" applyBorder="1" applyAlignment="1">
      <alignment horizontal="right" wrapText="1"/>
    </xf>
    <xf numFmtId="0" fontId="19" fillId="0" borderId="15" xfId="0" applyNumberFormat="1" applyFont="1" applyBorder="1" applyAlignment="1">
      <alignment horizontal="right" wrapText="1"/>
    </xf>
    <xf numFmtId="0" fontId="19" fillId="0" borderId="34" xfId="0" applyNumberFormat="1" applyFont="1" applyBorder="1" applyAlignment="1">
      <alignment horizontal="center"/>
    </xf>
    <xf numFmtId="4" fontId="15" fillId="0" borderId="35" xfId="0" applyNumberFormat="1" applyFont="1" applyFill="1" applyBorder="1" applyAlignment="1">
      <alignment horizontal="right" wrapText="1"/>
    </xf>
    <xf numFmtId="0" fontId="15" fillId="0" borderId="36" xfId="0" applyFont="1" applyBorder="1" applyAlignment="1">
      <alignment horizontal="left"/>
    </xf>
    <xf numFmtId="0" fontId="16" fillId="0" borderId="37" xfId="0" applyNumberFormat="1" applyFont="1" applyFill="1" applyBorder="1" applyAlignment="1">
      <alignment horizontal="center" vertical="top"/>
    </xf>
    <xf numFmtId="4" fontId="17" fillId="34" borderId="36" xfId="0" applyNumberFormat="1" applyFont="1" applyFill="1" applyBorder="1" applyAlignment="1">
      <alignment horizontal="right"/>
    </xf>
    <xf numFmtId="4" fontId="15" fillId="0" borderId="38" xfId="0" applyNumberFormat="1" applyFont="1" applyFill="1" applyBorder="1" applyAlignment="1">
      <alignment horizontal="right" wrapText="1"/>
    </xf>
    <xf numFmtId="0" fontId="16" fillId="0" borderId="31" xfId="54" applyNumberFormat="1" applyFont="1" applyFill="1" applyBorder="1" applyAlignment="1">
      <alignment horizontal="center" vertical="top" wrapText="1"/>
      <protection/>
    </xf>
    <xf numFmtId="171" fontId="27" fillId="34" borderId="23" xfId="66" applyNumberFormat="1" applyFont="1" applyFill="1" applyBorder="1" applyAlignment="1">
      <alignment horizontal="right" vertical="center" wrapText="1"/>
    </xf>
    <xf numFmtId="2" fontId="17" fillId="0" borderId="29" xfId="0" applyNumberFormat="1" applyFont="1" applyBorder="1" applyAlignment="1">
      <alignment horizontal="right" wrapText="1"/>
    </xf>
    <xf numFmtId="2" fontId="17" fillId="0" borderId="21" xfId="0" applyNumberFormat="1" applyFont="1" applyBorder="1" applyAlignment="1">
      <alignment horizontal="right" wrapText="1"/>
    </xf>
    <xf numFmtId="2" fontId="17" fillId="0" borderId="21" xfId="0" applyNumberFormat="1" applyFont="1" applyFill="1" applyBorder="1" applyAlignment="1">
      <alignment horizontal="right" wrapText="1"/>
    </xf>
    <xf numFmtId="2" fontId="17" fillId="0" borderId="30" xfId="0" applyNumberFormat="1" applyFont="1" applyFill="1" applyBorder="1" applyAlignment="1">
      <alignment horizontal="right" wrapText="1"/>
    </xf>
    <xf numFmtId="2" fontId="17" fillId="0" borderId="39" xfId="0" applyNumberFormat="1" applyFont="1" applyFill="1" applyBorder="1" applyAlignment="1">
      <alignment horizontal="right" wrapText="1"/>
    </xf>
    <xf numFmtId="4" fontId="17" fillId="34" borderId="4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4" fontId="19" fillId="0" borderId="27" xfId="0" applyNumberFormat="1" applyFont="1" applyBorder="1" applyAlignment="1">
      <alignment horizontal="right" wrapText="1"/>
    </xf>
    <xf numFmtId="0" fontId="13" fillId="34" borderId="41" xfId="0" applyFont="1" applyFill="1" applyBorder="1" applyAlignment="1">
      <alignment horizontal="center" vertical="center" wrapText="1"/>
    </xf>
    <xf numFmtId="4" fontId="14" fillId="0" borderId="41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/>
    </xf>
    <xf numFmtId="0" fontId="17" fillId="0" borderId="0" xfId="55" applyNumberFormat="1" applyFont="1" applyBorder="1" applyAlignment="1">
      <alignment vertical="top"/>
      <protection/>
    </xf>
    <xf numFmtId="0" fontId="18" fillId="34" borderId="0" xfId="55" applyNumberFormat="1" applyFont="1" applyFill="1" applyBorder="1" applyAlignment="1">
      <alignment horizontal="center" vertical="top"/>
      <protection/>
    </xf>
    <xf numFmtId="0" fontId="16" fillId="0" borderId="0" xfId="0" applyNumberFormat="1" applyFont="1" applyFill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4" fontId="19" fillId="0" borderId="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1" fontId="19" fillId="0" borderId="0" xfId="0" applyNumberFormat="1" applyFont="1" applyBorder="1" applyAlignment="1">
      <alignment horizontal="center" wrapText="1"/>
    </xf>
    <xf numFmtId="4" fontId="15" fillId="0" borderId="24" xfId="0" applyNumberFormat="1" applyFont="1" applyFill="1" applyBorder="1" applyAlignment="1">
      <alignment horizontal="right" wrapText="1"/>
    </xf>
    <xf numFmtId="4" fontId="19" fillId="0" borderId="24" xfId="0" applyNumberFormat="1" applyFont="1" applyBorder="1" applyAlignment="1">
      <alignment horizontal="right" wrapText="1"/>
    </xf>
    <xf numFmtId="171" fontId="11" fillId="34" borderId="0" xfId="66" applyNumberFormat="1" applyFont="1" applyFill="1" applyBorder="1" applyAlignment="1">
      <alignment horizontal="right" vertical="center" wrapText="1"/>
    </xf>
    <xf numFmtId="0" fontId="28" fillId="0" borderId="0" xfId="53" applyNumberFormat="1" applyFont="1" applyBorder="1" applyAlignment="1">
      <alignment horizontal="center" vertical="center"/>
      <protection/>
    </xf>
    <xf numFmtId="4" fontId="21" fillId="0" borderId="0" xfId="53" applyNumberFormat="1" applyFont="1" applyBorder="1" applyAlignment="1">
      <alignment horizontal="right" vertical="center"/>
      <protection/>
    </xf>
    <xf numFmtId="14" fontId="30" fillId="0" borderId="24" xfId="0" applyNumberFormat="1" applyFont="1" applyBorder="1" applyAlignment="1">
      <alignment horizontal="center" wrapText="1"/>
    </xf>
    <xf numFmtId="14" fontId="31" fillId="0" borderId="24" xfId="53" applyNumberFormat="1" applyFont="1" applyBorder="1" applyAlignment="1">
      <alignment horizontal="center" vertical="center"/>
      <protection/>
    </xf>
    <xf numFmtId="4" fontId="30" fillId="0" borderId="24" xfId="0" applyNumberFormat="1" applyFont="1" applyBorder="1" applyAlignment="1">
      <alignment horizontal="center" wrapText="1"/>
    </xf>
    <xf numFmtId="14" fontId="30" fillId="0" borderId="24" xfId="0" applyNumberFormat="1" applyFont="1" applyFill="1" applyBorder="1" applyAlignment="1">
      <alignment horizontal="center" wrapText="1"/>
    </xf>
    <xf numFmtId="0" fontId="31" fillId="0" borderId="24" xfId="53" applyNumberFormat="1" applyFont="1" applyBorder="1" applyAlignment="1">
      <alignment horizontal="center" vertical="center"/>
      <protection/>
    </xf>
    <xf numFmtId="2" fontId="11" fillId="0" borderId="24" xfId="53" applyNumberFormat="1" applyFont="1" applyBorder="1" applyAlignment="1">
      <alignment horizontal="right" vertical="center"/>
      <protection/>
    </xf>
    <xf numFmtId="4" fontId="23" fillId="35" borderId="24" xfId="0" applyNumberFormat="1" applyFont="1" applyFill="1" applyBorder="1" applyAlignment="1">
      <alignment horizontal="right" wrapText="1"/>
    </xf>
    <xf numFmtId="4" fontId="23" fillId="0" borderId="24" xfId="0" applyNumberFormat="1" applyFont="1" applyFill="1" applyBorder="1" applyAlignment="1">
      <alignment horizontal="right" wrapText="1"/>
    </xf>
    <xf numFmtId="4" fontId="11" fillId="0" borderId="24" xfId="53" applyNumberFormat="1" applyFont="1" applyBorder="1" applyAlignment="1">
      <alignment horizontal="right" vertical="center"/>
      <protection/>
    </xf>
    <xf numFmtId="4" fontId="19" fillId="35" borderId="24" xfId="0" applyNumberFormat="1" applyFont="1" applyFill="1" applyBorder="1" applyAlignment="1">
      <alignment horizontal="right" wrapText="1"/>
    </xf>
    <xf numFmtId="2" fontId="23" fillId="0" borderId="24" xfId="0" applyNumberFormat="1" applyFont="1" applyBorder="1" applyAlignment="1">
      <alignment horizontal="right" wrapText="1"/>
    </xf>
    <xf numFmtId="9" fontId="19" fillId="0" borderId="0" xfId="0" applyNumberFormat="1" applyFont="1" applyAlignment="1">
      <alignment/>
    </xf>
    <xf numFmtId="4" fontId="30" fillId="0" borderId="24" xfId="0" applyNumberFormat="1" applyFont="1" applyFill="1" applyBorder="1" applyAlignment="1">
      <alignment horizontal="center" wrapText="1"/>
    </xf>
    <xf numFmtId="4" fontId="11" fillId="0" borderId="24" xfId="53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Border="1" applyAlignment="1">
      <alignment horizontal="right" wrapText="1"/>
    </xf>
    <xf numFmtId="2" fontId="19" fillId="0" borderId="0" xfId="0" applyNumberFormat="1" applyFont="1" applyAlignment="1">
      <alignment/>
    </xf>
    <xf numFmtId="2" fontId="0" fillId="0" borderId="0" xfId="64" applyNumberFormat="1" applyFont="1">
      <alignment/>
      <protection/>
    </xf>
    <xf numFmtId="2" fontId="1" fillId="0" borderId="0" xfId="64" applyNumberFormat="1" applyFont="1" applyBorder="1" applyAlignment="1">
      <alignment horizontal="center" vertical="center"/>
      <protection/>
    </xf>
    <xf numFmtId="14" fontId="30" fillId="0" borderId="18" xfId="0" applyNumberFormat="1" applyFont="1" applyBorder="1" applyAlignment="1">
      <alignment horizontal="center" wrapText="1"/>
    </xf>
    <xf numFmtId="4" fontId="23" fillId="0" borderId="18" xfId="0" applyNumberFormat="1" applyFont="1" applyBorder="1" applyAlignment="1">
      <alignment horizontal="right" wrapText="1"/>
    </xf>
    <xf numFmtId="4" fontId="19" fillId="0" borderId="18" xfId="0" applyNumberFormat="1" applyFont="1" applyBorder="1" applyAlignment="1">
      <alignment horizontal="right" wrapText="1"/>
    </xf>
    <xf numFmtId="2" fontId="23" fillId="0" borderId="18" xfId="0" applyNumberFormat="1" applyFont="1" applyBorder="1" applyAlignment="1">
      <alignment horizontal="right" wrapText="1"/>
    </xf>
    <xf numFmtId="0" fontId="13" fillId="0" borderId="14" xfId="0" applyFont="1" applyBorder="1" applyAlignment="1">
      <alignment horizontal="centerContinuous" vertical="center"/>
    </xf>
    <xf numFmtId="2" fontId="34" fillId="0" borderId="24" xfId="0" applyNumberFormat="1" applyFont="1" applyBorder="1" applyAlignment="1">
      <alignment horizontal="right" wrapText="1"/>
    </xf>
    <xf numFmtId="2" fontId="35" fillId="0" borderId="24" xfId="0" applyNumberFormat="1" applyFont="1" applyBorder="1" applyAlignment="1">
      <alignment horizontal="right" wrapText="1"/>
    </xf>
    <xf numFmtId="2" fontId="36" fillId="0" borderId="24" xfId="0" applyNumberFormat="1" applyFont="1" applyBorder="1" applyAlignment="1">
      <alignment horizontal="right" wrapText="1"/>
    </xf>
    <xf numFmtId="2" fontId="37" fillId="0" borderId="24" xfId="53" applyNumberFormat="1" applyFont="1" applyBorder="1" applyAlignment="1">
      <alignment horizontal="right" vertical="center"/>
      <protection/>
    </xf>
    <xf numFmtId="2" fontId="34" fillId="0" borderId="0" xfId="0" applyNumberFormat="1" applyFont="1" applyBorder="1" applyAlignment="1">
      <alignment horizontal="right" wrapText="1"/>
    </xf>
    <xf numFmtId="2" fontId="34" fillId="0" borderId="0" xfId="0" applyNumberFormat="1" applyFont="1" applyAlignment="1">
      <alignment/>
    </xf>
    <xf numFmtId="2" fontId="31" fillId="0" borderId="0" xfId="64" applyNumberFormat="1" applyFont="1">
      <alignment/>
      <protection/>
    </xf>
    <xf numFmtId="2" fontId="38" fillId="0" borderId="0" xfId="64" applyNumberFormat="1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2" fontId="39" fillId="0" borderId="24" xfId="0" applyNumberFormat="1" applyFont="1" applyBorder="1" applyAlignment="1">
      <alignment horizontal="right" wrapText="1"/>
    </xf>
    <xf numFmtId="2" fontId="40" fillId="0" borderId="24" xfId="0" applyNumberFormat="1" applyFont="1" applyBorder="1" applyAlignment="1">
      <alignment horizontal="right" wrapText="1"/>
    </xf>
    <xf numFmtId="0" fontId="16" fillId="0" borderId="27" xfId="0" applyNumberFormat="1" applyFont="1" applyFill="1" applyBorder="1" applyAlignment="1">
      <alignment horizontal="center" vertical="top"/>
    </xf>
    <xf numFmtId="0" fontId="16" fillId="0" borderId="22" xfId="0" applyNumberFormat="1" applyFont="1" applyFill="1" applyBorder="1" applyAlignment="1">
      <alignment horizontal="center" vertical="top"/>
    </xf>
    <xf numFmtId="0" fontId="29" fillId="0" borderId="42" xfId="0" applyFont="1" applyBorder="1" applyAlignment="1">
      <alignment horizontal="right"/>
    </xf>
    <xf numFmtId="0" fontId="23" fillId="0" borderId="42" xfId="0" applyFont="1" applyBorder="1" applyAlignment="1">
      <alignment horizontal="right"/>
    </xf>
    <xf numFmtId="4" fontId="19" fillId="0" borderId="42" xfId="0" applyNumberFormat="1" applyFont="1" applyBorder="1" applyAlignment="1">
      <alignment horizontal="right" wrapText="1"/>
    </xf>
    <xf numFmtId="2" fontId="34" fillId="0" borderId="42" xfId="0" applyNumberFormat="1" applyFont="1" applyBorder="1" applyAlignment="1">
      <alignment/>
    </xf>
    <xf numFmtId="2" fontId="23" fillId="0" borderId="42" xfId="0" applyNumberFormat="1" applyFont="1" applyBorder="1" applyAlignment="1">
      <alignment horizontal="right" wrapText="1"/>
    </xf>
    <xf numFmtId="4" fontId="23" fillId="0" borderId="42" xfId="0" applyNumberFormat="1" applyFont="1" applyBorder="1" applyAlignment="1">
      <alignment horizontal="right" wrapText="1"/>
    </xf>
    <xf numFmtId="171" fontId="11" fillId="34" borderId="24" xfId="66" applyNumberFormat="1" applyFont="1" applyFill="1" applyBorder="1" applyAlignment="1">
      <alignment horizontal="right" vertical="center" wrapText="1"/>
    </xf>
    <xf numFmtId="2" fontId="17" fillId="0" borderId="24" xfId="0" applyNumberFormat="1" applyFont="1" applyFill="1" applyBorder="1" applyAlignment="1">
      <alignment horizontal="right" wrapText="1"/>
    </xf>
    <xf numFmtId="4" fontId="11" fillId="34" borderId="24" xfId="66" applyNumberFormat="1" applyFont="1" applyFill="1" applyBorder="1" applyAlignment="1">
      <alignment horizontal="right" vertical="center" wrapText="1"/>
    </xf>
    <xf numFmtId="4" fontId="23" fillId="34" borderId="24" xfId="0" applyNumberFormat="1" applyFont="1" applyFill="1" applyBorder="1" applyAlignment="1">
      <alignment horizontal="right" wrapText="1"/>
    </xf>
    <xf numFmtId="171" fontId="11" fillId="34" borderId="15" xfId="66" applyNumberFormat="1" applyFont="1" applyFill="1" applyBorder="1" applyAlignment="1">
      <alignment horizontal="right" vertical="center" wrapText="1"/>
    </xf>
    <xf numFmtId="4" fontId="11" fillId="34" borderId="15" xfId="66" applyNumberFormat="1" applyFont="1" applyFill="1" applyBorder="1" applyAlignment="1">
      <alignment horizontal="right" vertical="center" wrapText="1"/>
    </xf>
    <xf numFmtId="0" fontId="19" fillId="0" borderId="24" xfId="0" applyFont="1" applyBorder="1" applyAlignment="1">
      <alignment horizontal="center"/>
    </xf>
    <xf numFmtId="0" fontId="26" fillId="0" borderId="27" xfId="56" applyNumberFormat="1" applyFont="1" applyBorder="1" applyAlignment="1">
      <alignment horizontal="center" vertical="top"/>
      <protection/>
    </xf>
    <xf numFmtId="0" fontId="16" fillId="34" borderId="27" xfId="0" applyNumberFormat="1" applyFont="1" applyFill="1" applyBorder="1" applyAlignment="1">
      <alignment horizontal="center" vertical="top"/>
    </xf>
    <xf numFmtId="0" fontId="16" fillId="0" borderId="43" xfId="0" applyNumberFormat="1" applyFont="1" applyFill="1" applyBorder="1" applyAlignment="1">
      <alignment horizontal="center" vertical="top"/>
    </xf>
    <xf numFmtId="4" fontId="13" fillId="0" borderId="13" xfId="0" applyNumberFormat="1" applyFont="1" applyBorder="1" applyAlignment="1">
      <alignment horizontal="center" vertical="center" wrapText="1"/>
    </xf>
    <xf numFmtId="4" fontId="17" fillId="34" borderId="24" xfId="0" applyNumberFormat="1" applyFont="1" applyFill="1" applyBorder="1" applyAlignment="1">
      <alignment horizontal="right" wrapText="1"/>
    </xf>
    <xf numFmtId="2" fontId="17" fillId="0" borderId="24" xfId="0" applyNumberFormat="1" applyFont="1" applyBorder="1" applyAlignment="1">
      <alignment horizontal="right" wrapText="1"/>
    </xf>
    <xf numFmtId="4" fontId="15" fillId="0" borderId="24" xfId="0" applyNumberFormat="1" applyFont="1" applyBorder="1" applyAlignment="1">
      <alignment horizontal="right" wrapText="1"/>
    </xf>
    <xf numFmtId="2" fontId="17" fillId="34" borderId="24" xfId="0" applyNumberFormat="1" applyFont="1" applyFill="1" applyBorder="1" applyAlignment="1">
      <alignment horizontal="right"/>
    </xf>
    <xf numFmtId="2" fontId="20" fillId="34" borderId="24" xfId="0" applyNumberFormat="1" applyFont="1" applyFill="1" applyBorder="1" applyAlignment="1">
      <alignment horizontal="right"/>
    </xf>
    <xf numFmtId="4" fontId="17" fillId="34" borderId="24" xfId="0" applyNumberFormat="1" applyFont="1" applyFill="1" applyBorder="1" applyAlignment="1">
      <alignment horizontal="right"/>
    </xf>
    <xf numFmtId="2" fontId="23" fillId="34" borderId="24" xfId="0" applyNumberFormat="1" applyFont="1" applyFill="1" applyBorder="1" applyAlignment="1">
      <alignment horizontal="right"/>
    </xf>
    <xf numFmtId="171" fontId="27" fillId="34" borderId="24" xfId="66" applyNumberFormat="1" applyFont="1" applyFill="1" applyBorder="1" applyAlignment="1">
      <alignment horizontal="right" vertical="center" wrapText="1"/>
    </xf>
    <xf numFmtId="171" fontId="23" fillId="34" borderId="24" xfId="66" applyNumberFormat="1" applyFont="1" applyFill="1" applyBorder="1" applyAlignment="1">
      <alignment horizontal="right" vertical="center" wrapText="1"/>
    </xf>
    <xf numFmtId="4" fontId="20" fillId="34" borderId="24" xfId="0" applyNumberFormat="1" applyFont="1" applyFill="1" applyBorder="1" applyAlignment="1">
      <alignment horizontal="right" wrapText="1"/>
    </xf>
    <xf numFmtId="4" fontId="11" fillId="34" borderId="24" xfId="58" applyNumberFormat="1" applyFont="1" applyFill="1" applyBorder="1" applyAlignment="1">
      <alignment horizontal="right"/>
      <protection/>
    </xf>
    <xf numFmtId="4" fontId="17" fillId="35" borderId="24" xfId="0" applyNumberFormat="1" applyFont="1" applyFill="1" applyBorder="1" applyAlignment="1">
      <alignment horizontal="right" wrapText="1"/>
    </xf>
    <xf numFmtId="171" fontId="11" fillId="35" borderId="15" xfId="66" applyNumberFormat="1" applyFont="1" applyFill="1" applyBorder="1" applyAlignment="1">
      <alignment horizontal="right" vertical="center" wrapText="1"/>
    </xf>
    <xf numFmtId="0" fontId="18" fillId="34" borderId="29" xfId="55" applyNumberFormat="1" applyFont="1" applyFill="1" applyBorder="1" applyAlignment="1">
      <alignment horizontal="center" vertical="top"/>
      <protection/>
    </xf>
    <xf numFmtId="193" fontId="0" fillId="0" borderId="30" xfId="53" applyNumberFormat="1" applyFont="1" applyBorder="1" applyAlignment="1">
      <alignment horizontal="center" vertical="center" wrapText="1"/>
      <protection/>
    </xf>
    <xf numFmtId="193" fontId="0" fillId="0" borderId="30" xfId="53" applyNumberFormat="1" applyFont="1" applyBorder="1" applyAlignment="1">
      <alignment horizontal="center" vertical="center" wrapText="1"/>
      <protection/>
    </xf>
    <xf numFmtId="0" fontId="16" fillId="34" borderId="33" xfId="54" applyNumberFormat="1" applyFont="1" applyFill="1" applyBorder="1" applyAlignment="1">
      <alignment horizontal="center" vertical="top" wrapText="1"/>
      <protection/>
    </xf>
    <xf numFmtId="0" fontId="19" fillId="0" borderId="19" xfId="0" applyNumberFormat="1" applyFont="1" applyBorder="1" applyAlignment="1">
      <alignment horizontal="center"/>
    </xf>
    <xf numFmtId="0" fontId="17" fillId="0" borderId="29" xfId="55" applyNumberFormat="1" applyFont="1" applyBorder="1" applyAlignment="1">
      <alignment vertical="top"/>
      <protection/>
    </xf>
    <xf numFmtId="0" fontId="13" fillId="0" borderId="30" xfId="53" applyNumberFormat="1" applyFont="1" applyBorder="1" applyAlignment="1">
      <alignment horizontal="left" vertical="center" wrapText="1"/>
      <protection/>
    </xf>
    <xf numFmtId="0" fontId="17" fillId="0" borderId="30" xfId="55" applyNumberFormat="1" applyFont="1" applyBorder="1" applyAlignment="1">
      <alignment vertical="top"/>
      <protection/>
    </xf>
    <xf numFmtId="0" fontId="15" fillId="0" borderId="33" xfId="64" applyNumberFormat="1" applyFont="1" applyFill="1" applyBorder="1" applyAlignment="1">
      <alignment horizontal="left" vertical="top" wrapText="1"/>
      <protection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44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wrapText="1"/>
    </xf>
    <xf numFmtId="0" fontId="11" fillId="0" borderId="24" xfId="55" applyNumberFormat="1" applyFont="1" applyBorder="1" applyAlignment="1">
      <alignment horizontal="center" vertical="center"/>
      <protection/>
    </xf>
    <xf numFmtId="171" fontId="11" fillId="0" borderId="24" xfId="66" applyNumberFormat="1" applyFont="1" applyFill="1" applyBorder="1" applyAlignment="1">
      <alignment horizontal="center" vertical="center" wrapText="1"/>
    </xf>
    <xf numFmtId="0" fontId="5" fillId="0" borderId="24" xfId="55" applyNumberFormat="1" applyFont="1" applyBorder="1" applyAlignment="1">
      <alignment horizontal="center" vertical="center"/>
      <protection/>
    </xf>
    <xf numFmtId="0" fontId="26" fillId="0" borderId="24" xfId="55" applyNumberFormat="1" applyFont="1" applyBorder="1" applyAlignment="1">
      <alignment horizontal="center" vertical="top"/>
      <protection/>
    </xf>
    <xf numFmtId="0" fontId="34" fillId="0" borderId="0" xfId="0" applyFont="1" applyAlignment="1">
      <alignment horizontal="left"/>
    </xf>
    <xf numFmtId="0" fontId="17" fillId="34" borderId="22" xfId="55" applyNumberFormat="1" applyFont="1" applyFill="1" applyBorder="1" applyAlignment="1">
      <alignment vertical="top"/>
      <protection/>
    </xf>
    <xf numFmtId="0" fontId="0" fillId="0" borderId="0" xfId="0" applyBorder="1" applyAlignment="1">
      <alignment horizontal="center"/>
    </xf>
    <xf numFmtId="188" fontId="19" fillId="33" borderId="0" xfId="0" applyNumberFormat="1" applyFont="1" applyFill="1" applyBorder="1" applyAlignment="1">
      <alignment horizontal="right" wrapText="1"/>
    </xf>
    <xf numFmtId="4" fontId="15" fillId="33" borderId="0" xfId="0" applyNumberFormat="1" applyFont="1" applyFill="1" applyBorder="1" applyAlignment="1">
      <alignment horizontal="right" wrapText="1"/>
    </xf>
    <xf numFmtId="1" fontId="19" fillId="33" borderId="0" xfId="0" applyNumberFormat="1" applyFont="1" applyFill="1" applyBorder="1" applyAlignment="1">
      <alignment horizontal="center" wrapText="1"/>
    </xf>
    <xf numFmtId="0" fontId="18" fillId="34" borderId="24" xfId="55" applyNumberFormat="1" applyFont="1" applyFill="1" applyBorder="1" applyAlignment="1">
      <alignment horizontal="center" vertical="top"/>
      <protection/>
    </xf>
    <xf numFmtId="0" fontId="16" fillId="0" borderId="24" xfId="0" applyNumberFormat="1" applyFont="1" applyFill="1" applyBorder="1" applyAlignment="1">
      <alignment horizontal="center" vertical="top"/>
    </xf>
    <xf numFmtId="0" fontId="23" fillId="0" borderId="0" xfId="55" applyNumberFormat="1" applyFont="1" applyBorder="1" applyAlignment="1">
      <alignment horizontal="left" vertical="center" wrapText="1"/>
      <protection/>
    </xf>
    <xf numFmtId="0" fontId="5" fillId="0" borderId="0" xfId="55" applyNumberFormat="1" applyFont="1" applyBorder="1" applyAlignment="1">
      <alignment horizontal="center" vertical="center"/>
      <protection/>
    </xf>
    <xf numFmtId="2" fontId="20" fillId="34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15" fillId="0" borderId="22" xfId="55" applyNumberFormat="1" applyFont="1" applyBorder="1" applyAlignment="1">
      <alignment horizontal="left" vertical="center" wrapText="1"/>
      <protection/>
    </xf>
    <xf numFmtId="0" fontId="27" fillId="0" borderId="22" xfId="55" applyNumberFormat="1" applyFont="1" applyBorder="1" applyAlignment="1">
      <alignment vertical="top"/>
      <protection/>
    </xf>
    <xf numFmtId="0" fontId="23" fillId="0" borderId="22" xfId="55" applyNumberFormat="1" applyFont="1" applyBorder="1" applyAlignment="1">
      <alignment horizontal="left" vertical="center" wrapText="1"/>
      <protection/>
    </xf>
    <xf numFmtId="171" fontId="11" fillId="0" borderId="15" xfId="66" applyNumberFormat="1" applyFont="1" applyFill="1" applyBorder="1" applyAlignment="1">
      <alignment horizontal="center" vertical="center" wrapText="1"/>
    </xf>
    <xf numFmtId="0" fontId="11" fillId="0" borderId="24" xfId="55" applyNumberFormat="1" applyFont="1" applyBorder="1" applyAlignment="1">
      <alignment vertical="center"/>
      <protection/>
    </xf>
    <xf numFmtId="0" fontId="15" fillId="0" borderId="27" xfId="55" applyNumberFormat="1" applyFont="1" applyBorder="1" applyAlignment="1">
      <alignment horizontal="left" vertical="center" wrapText="1"/>
      <protection/>
    </xf>
    <xf numFmtId="0" fontId="11" fillId="0" borderId="18" xfId="55" applyNumberFormat="1" applyFont="1" applyBorder="1" applyAlignment="1">
      <alignment horizontal="center" vertical="center"/>
      <protection/>
    </xf>
    <xf numFmtId="0" fontId="11" fillId="0" borderId="18" xfId="55" applyNumberFormat="1" applyFont="1" applyBorder="1" applyAlignment="1">
      <alignment vertical="center"/>
      <protection/>
    </xf>
    <xf numFmtId="171" fontId="11" fillId="0" borderId="18" xfId="66" applyNumberFormat="1" applyFont="1" applyFill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right" wrapText="1"/>
    </xf>
    <xf numFmtId="0" fontId="0" fillId="0" borderId="34" xfId="0" applyBorder="1" applyAlignment="1">
      <alignment horizontal="center"/>
    </xf>
    <xf numFmtId="4" fontId="15" fillId="0" borderId="28" xfId="0" applyNumberFormat="1" applyFont="1" applyBorder="1" applyAlignment="1">
      <alignment horizontal="right" wrapText="1"/>
    </xf>
    <xf numFmtId="0" fontId="0" fillId="0" borderId="45" xfId="0" applyBorder="1" applyAlignment="1">
      <alignment horizontal="center"/>
    </xf>
    <xf numFmtId="4" fontId="15" fillId="0" borderId="16" xfId="0" applyNumberFormat="1" applyFont="1" applyBorder="1" applyAlignment="1">
      <alignment horizontal="right" wrapText="1"/>
    </xf>
    <xf numFmtId="4" fontId="15" fillId="0" borderId="16" xfId="0" applyNumberFormat="1" applyFont="1" applyFill="1" applyBorder="1" applyAlignment="1">
      <alignment horizontal="right" wrapText="1"/>
    </xf>
    <xf numFmtId="0" fontId="0" fillId="0" borderId="46" xfId="0" applyBorder="1" applyAlignment="1">
      <alignment horizontal="center"/>
    </xf>
    <xf numFmtId="0" fontId="23" fillId="0" borderId="36" xfId="55" applyNumberFormat="1" applyFont="1" applyBorder="1" applyAlignment="1">
      <alignment horizontal="left" vertical="center" wrapText="1"/>
      <protection/>
    </xf>
    <xf numFmtId="0" fontId="16" fillId="34" borderId="47" xfId="0" applyNumberFormat="1" applyFont="1" applyFill="1" applyBorder="1" applyAlignment="1">
      <alignment horizontal="center" vertical="top"/>
    </xf>
    <xf numFmtId="0" fontId="16" fillId="0" borderId="47" xfId="0" applyNumberFormat="1" applyFont="1" applyFill="1" applyBorder="1" applyAlignment="1">
      <alignment horizontal="center" vertical="top"/>
    </xf>
    <xf numFmtId="2" fontId="20" fillId="34" borderId="47" xfId="0" applyNumberFormat="1" applyFont="1" applyFill="1" applyBorder="1" applyAlignment="1">
      <alignment horizontal="right"/>
    </xf>
    <xf numFmtId="2" fontId="17" fillId="0" borderId="47" xfId="0" applyNumberFormat="1" applyFont="1" applyFill="1" applyBorder="1" applyAlignment="1">
      <alignment horizontal="right" wrapText="1"/>
    </xf>
    <xf numFmtId="4" fontId="15" fillId="0" borderId="48" xfId="0" applyNumberFormat="1" applyFont="1" applyFill="1" applyBorder="1" applyAlignment="1">
      <alignment horizontal="right" wrapText="1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22" xfId="55" applyNumberFormat="1" applyFont="1" applyBorder="1" applyAlignment="1">
      <alignment vertical="top"/>
      <protection/>
    </xf>
    <xf numFmtId="0" fontId="26" fillId="0" borderId="30" xfId="55" applyNumberFormat="1" applyFont="1" applyBorder="1" applyAlignment="1">
      <alignment horizontal="center" vertical="top"/>
      <protection/>
    </xf>
    <xf numFmtId="0" fontId="5" fillId="0" borderId="30" xfId="55" applyNumberFormat="1" applyFont="1" applyBorder="1" applyAlignment="1">
      <alignment horizontal="center" vertical="center"/>
      <protection/>
    </xf>
    <xf numFmtId="0" fontId="16" fillId="0" borderId="40" xfId="0" applyNumberFormat="1" applyFont="1" applyFill="1" applyBorder="1" applyAlignment="1">
      <alignment horizontal="center" vertical="top"/>
    </xf>
    <xf numFmtId="0" fontId="16" fillId="0" borderId="36" xfId="0" applyNumberFormat="1" applyFont="1" applyFill="1" applyBorder="1" applyAlignment="1">
      <alignment horizontal="center" vertical="top"/>
    </xf>
    <xf numFmtId="4" fontId="17" fillId="34" borderId="29" xfId="0" applyNumberFormat="1" applyFont="1" applyFill="1" applyBorder="1" applyAlignment="1">
      <alignment horizontal="right" wrapText="1"/>
    </xf>
    <xf numFmtId="4" fontId="17" fillId="34" borderId="21" xfId="0" applyNumberFormat="1" applyFont="1" applyFill="1" applyBorder="1" applyAlignment="1">
      <alignment horizontal="right" wrapText="1"/>
    </xf>
    <xf numFmtId="4" fontId="17" fillId="34" borderId="30" xfId="0" applyNumberFormat="1" applyFont="1" applyFill="1" applyBorder="1" applyAlignment="1">
      <alignment horizontal="right" wrapText="1"/>
    </xf>
    <xf numFmtId="4" fontId="41" fillId="34" borderId="30" xfId="0" applyNumberFormat="1" applyFont="1" applyFill="1" applyBorder="1" applyAlignment="1">
      <alignment horizontal="right" wrapText="1"/>
    </xf>
    <xf numFmtId="2" fontId="17" fillId="34" borderId="30" xfId="0" applyNumberFormat="1" applyFont="1" applyFill="1" applyBorder="1" applyAlignment="1">
      <alignment horizontal="right"/>
    </xf>
    <xf numFmtId="2" fontId="41" fillId="34" borderId="30" xfId="0" applyNumberFormat="1" applyFont="1" applyFill="1" applyBorder="1" applyAlignment="1">
      <alignment horizontal="right"/>
    </xf>
    <xf numFmtId="2" fontId="20" fillId="34" borderId="30" xfId="0" applyNumberFormat="1" applyFont="1" applyFill="1" applyBorder="1" applyAlignment="1">
      <alignment horizontal="right"/>
    </xf>
    <xf numFmtId="171" fontId="42" fillId="34" borderId="30" xfId="66" applyNumberFormat="1" applyFont="1" applyFill="1" applyBorder="1" applyAlignment="1">
      <alignment horizontal="right" vertical="center" wrapText="1"/>
    </xf>
    <xf numFmtId="2" fontId="43" fillId="34" borderId="30" xfId="0" applyNumberFormat="1" applyFont="1" applyFill="1" applyBorder="1" applyAlignment="1">
      <alignment horizontal="right"/>
    </xf>
    <xf numFmtId="4" fontId="23" fillId="34" borderId="30" xfId="0" applyNumberFormat="1" applyFont="1" applyFill="1" applyBorder="1" applyAlignment="1">
      <alignment horizontal="right" wrapText="1"/>
    </xf>
    <xf numFmtId="4" fontId="43" fillId="34" borderId="30" xfId="0" applyNumberFormat="1" applyFont="1" applyFill="1" applyBorder="1" applyAlignment="1">
      <alignment horizontal="right" wrapText="1"/>
    </xf>
    <xf numFmtId="171" fontId="11" fillId="34" borderId="30" xfId="66" applyNumberFormat="1" applyFont="1" applyFill="1" applyBorder="1" applyAlignment="1">
      <alignment horizontal="right" vertical="center" wrapText="1"/>
    </xf>
    <xf numFmtId="4" fontId="17" fillId="34" borderId="30" xfId="0" applyNumberFormat="1" applyFont="1" applyFill="1" applyBorder="1" applyAlignment="1">
      <alignment horizontal="right"/>
    </xf>
    <xf numFmtId="4" fontId="42" fillId="34" borderId="30" xfId="66" applyNumberFormat="1" applyFont="1" applyFill="1" applyBorder="1" applyAlignment="1">
      <alignment horizontal="right" vertical="center" wrapText="1"/>
    </xf>
    <xf numFmtId="2" fontId="23" fillId="34" borderId="30" xfId="0" applyNumberFormat="1" applyFont="1" applyFill="1" applyBorder="1" applyAlignment="1">
      <alignment horizontal="right"/>
    </xf>
    <xf numFmtId="4" fontId="23" fillId="34" borderId="21" xfId="0" applyNumberFormat="1" applyFont="1" applyFill="1" applyBorder="1" applyAlignment="1">
      <alignment horizontal="right" wrapText="1"/>
    </xf>
    <xf numFmtId="4" fontId="43" fillId="34" borderId="21" xfId="0" applyNumberFormat="1" applyFont="1" applyFill="1" applyBorder="1" applyAlignment="1">
      <alignment horizontal="right" wrapText="1"/>
    </xf>
    <xf numFmtId="4" fontId="41" fillId="34" borderId="21" xfId="0" applyNumberFormat="1" applyFont="1" applyFill="1" applyBorder="1" applyAlignment="1">
      <alignment horizontal="right" wrapText="1"/>
    </xf>
    <xf numFmtId="171" fontId="27" fillId="34" borderId="30" xfId="66" applyNumberFormat="1" applyFont="1" applyFill="1" applyBorder="1" applyAlignment="1">
      <alignment horizontal="right" vertical="center" wrapText="1"/>
    </xf>
    <xf numFmtId="171" fontId="43" fillId="34" borderId="30" xfId="66" applyNumberFormat="1" applyFont="1" applyFill="1" applyBorder="1" applyAlignment="1">
      <alignment horizontal="right" vertical="center" wrapText="1"/>
    </xf>
    <xf numFmtId="4" fontId="20" fillId="34" borderId="30" xfId="0" applyNumberFormat="1" applyFont="1" applyFill="1" applyBorder="1" applyAlignment="1">
      <alignment horizontal="right" wrapText="1"/>
    </xf>
    <xf numFmtId="4" fontId="11" fillId="34" borderId="21" xfId="58" applyNumberFormat="1" applyFont="1" applyFill="1" applyBorder="1" applyAlignment="1">
      <alignment horizontal="right"/>
      <protection/>
    </xf>
    <xf numFmtId="4" fontId="41" fillId="34" borderId="30" xfId="0" applyNumberFormat="1" applyFont="1" applyFill="1" applyBorder="1" applyAlignment="1">
      <alignment horizontal="right"/>
    </xf>
    <xf numFmtId="4" fontId="11" fillId="34" borderId="30" xfId="66" applyNumberFormat="1" applyFont="1" applyFill="1" applyBorder="1" applyAlignment="1">
      <alignment horizontal="right" vertical="center" wrapText="1"/>
    </xf>
    <xf numFmtId="4" fontId="17" fillId="34" borderId="33" xfId="0" applyNumberFormat="1" applyFont="1" applyFill="1" applyBorder="1" applyAlignment="1">
      <alignment horizontal="right"/>
    </xf>
    <xf numFmtId="4" fontId="15" fillId="0" borderId="29" xfId="0" applyNumberFormat="1" applyFont="1" applyBorder="1" applyAlignment="1">
      <alignment horizontal="right" wrapText="1"/>
    </xf>
    <xf numFmtId="4" fontId="15" fillId="0" borderId="21" xfId="0" applyNumberFormat="1" applyFont="1" applyBorder="1" applyAlignment="1">
      <alignment horizontal="right" wrapText="1"/>
    </xf>
    <xf numFmtId="4" fontId="15" fillId="0" borderId="30" xfId="0" applyNumberFormat="1" applyFont="1" applyFill="1" applyBorder="1" applyAlignment="1">
      <alignment horizontal="right" wrapText="1"/>
    </xf>
    <xf numFmtId="4" fontId="15" fillId="0" borderId="39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18" fillId="0" borderId="30" xfId="55" applyNumberFormat="1" applyFont="1" applyBorder="1" applyAlignment="1">
      <alignment horizontal="center" vertical="top"/>
      <protection/>
    </xf>
    <xf numFmtId="0" fontId="16" fillId="0" borderId="30" xfId="55" applyNumberFormat="1" applyFont="1" applyBorder="1" applyAlignment="1">
      <alignment horizontal="center" vertical="center"/>
      <protection/>
    </xf>
    <xf numFmtId="0" fontId="18" fillId="0" borderId="27" xfId="56" applyNumberFormat="1" applyFont="1" applyBorder="1" applyAlignment="1">
      <alignment horizontal="center" vertical="top"/>
      <protection/>
    </xf>
    <xf numFmtId="0" fontId="19" fillId="0" borderId="0" xfId="0" applyNumberFormat="1" applyFont="1" applyAlignment="1">
      <alignment horizontal="left"/>
    </xf>
    <xf numFmtId="0" fontId="0" fillId="0" borderId="11" xfId="0" applyBorder="1" applyAlignment="1">
      <alignment horizontal="right"/>
    </xf>
    <xf numFmtId="0" fontId="16" fillId="0" borderId="27" xfId="0" applyFont="1" applyBorder="1" applyAlignment="1">
      <alignment horizontal="center"/>
    </xf>
    <xf numFmtId="4" fontId="79" fillId="34" borderId="29" xfId="0" applyNumberFormat="1" applyFont="1" applyFill="1" applyBorder="1" applyAlignment="1">
      <alignment horizontal="right" wrapText="1"/>
    </xf>
    <xf numFmtId="4" fontId="79" fillId="34" borderId="21" xfId="0" applyNumberFormat="1" applyFont="1" applyFill="1" applyBorder="1" applyAlignment="1">
      <alignment horizontal="right" wrapText="1"/>
    </xf>
    <xf numFmtId="4" fontId="79" fillId="34" borderId="30" xfId="0" applyNumberFormat="1" applyFont="1" applyFill="1" applyBorder="1" applyAlignment="1">
      <alignment horizontal="right" wrapText="1"/>
    </xf>
    <xf numFmtId="2" fontId="79" fillId="34" borderId="30" xfId="0" applyNumberFormat="1" applyFont="1" applyFill="1" applyBorder="1" applyAlignment="1">
      <alignment horizontal="right"/>
    </xf>
    <xf numFmtId="171" fontId="79" fillId="34" borderId="30" xfId="66" applyNumberFormat="1" applyFont="1" applyFill="1" applyBorder="1" applyAlignment="1">
      <alignment horizontal="right" vertical="center" wrapText="1"/>
    </xf>
    <xf numFmtId="4" fontId="79" fillId="34" borderId="30" xfId="0" applyNumberFormat="1" applyFont="1" applyFill="1" applyBorder="1" applyAlignment="1">
      <alignment horizontal="right"/>
    </xf>
    <xf numFmtId="4" fontId="79" fillId="34" borderId="30" xfId="66" applyNumberFormat="1" applyFont="1" applyFill="1" applyBorder="1" applyAlignment="1">
      <alignment horizontal="right" vertical="center" wrapText="1"/>
    </xf>
    <xf numFmtId="4" fontId="79" fillId="34" borderId="21" xfId="58" applyNumberFormat="1" applyFont="1" applyFill="1" applyBorder="1" applyAlignment="1">
      <alignment horizontal="right"/>
      <protection/>
    </xf>
    <xf numFmtId="4" fontId="79" fillId="34" borderId="33" xfId="0" applyNumberFormat="1" applyFont="1" applyFill="1" applyBorder="1" applyAlignment="1">
      <alignment horizontal="right"/>
    </xf>
    <xf numFmtId="0" fontId="44" fillId="34" borderId="0" xfId="42" applyFont="1" applyFill="1" applyAlignment="1" applyProtection="1">
      <alignment/>
      <protection/>
    </xf>
    <xf numFmtId="4" fontId="0" fillId="34" borderId="0" xfId="0" applyNumberFormat="1" applyFont="1" applyFill="1" applyAlignment="1">
      <alignment horizontal="center" vertical="center" wrapText="1"/>
    </xf>
    <xf numFmtId="0" fontId="0" fillId="34" borderId="0" xfId="64" applyFont="1" applyFill="1">
      <alignment/>
      <protection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42" applyFont="1" applyAlignment="1" applyProtection="1">
      <alignment horizontal="left"/>
      <protection/>
    </xf>
    <xf numFmtId="0" fontId="0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7.16 анализ" xfId="53"/>
    <cellStyle name="Обычный_04" xfId="54"/>
    <cellStyle name="Обычный_1" xfId="55"/>
    <cellStyle name="Обычный_14" xfId="56"/>
    <cellStyle name="Обычный_15" xfId="57"/>
    <cellStyle name="Обычный_Протоколы цен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1">
      <selection activeCell="G11" sqref="G11"/>
    </sheetView>
  </sheetViews>
  <sheetFormatPr defaultColWidth="9.140625" defaultRowHeight="13.5" customHeight="1"/>
  <cols>
    <col min="1" max="1" width="4.421875" style="43" customWidth="1"/>
    <col min="2" max="2" width="4.421875" style="43" hidden="1" customWidth="1"/>
    <col min="3" max="3" width="56.28125" style="75" customWidth="1"/>
    <col min="4" max="4" width="15.421875" style="76" customWidth="1"/>
    <col min="5" max="5" width="7.421875" style="76" customWidth="1"/>
    <col min="6" max="6" width="13.140625" style="135" customWidth="1"/>
    <col min="7" max="7" width="13.7109375" style="43" customWidth="1"/>
    <col min="8" max="8" width="14.00390625" style="77" customWidth="1"/>
    <col min="9" max="16384" width="9.140625" style="43" customWidth="1"/>
  </cols>
  <sheetData>
    <row r="1" spans="3:8" s="6" customFormat="1" ht="15.75">
      <c r="C1" s="1"/>
      <c r="D1" s="2"/>
      <c r="E1" s="2"/>
      <c r="F1" s="127"/>
      <c r="G1" s="3" t="s">
        <v>0</v>
      </c>
      <c r="H1" s="3"/>
    </row>
    <row r="2" spans="3:8" s="6" customFormat="1" ht="15.75">
      <c r="C2" s="1"/>
      <c r="D2" s="2"/>
      <c r="E2" s="2"/>
      <c r="F2" s="128"/>
      <c r="G2" s="7"/>
      <c r="H2" s="2"/>
    </row>
    <row r="3" spans="3:8" s="10" customFormat="1" ht="15.75">
      <c r="C3" s="8"/>
      <c r="D3" s="7"/>
      <c r="E3" s="381" t="s">
        <v>159</v>
      </c>
      <c r="F3" s="381"/>
      <c r="G3" s="381"/>
      <c r="H3" s="381"/>
    </row>
    <row r="4" spans="4:7" s="10" customFormat="1" ht="11.25" customHeight="1">
      <c r="D4" s="11"/>
      <c r="F4" s="129"/>
      <c r="G4" s="12"/>
    </row>
    <row r="5" spans="3:8" s="13" customFormat="1" ht="23.25">
      <c r="C5" s="382" t="s">
        <v>2</v>
      </c>
      <c r="D5" s="382"/>
      <c r="E5" s="382"/>
      <c r="F5" s="382"/>
      <c r="G5" s="14"/>
      <c r="H5" s="14"/>
    </row>
    <row r="6" spans="3:8" s="18" customFormat="1" ht="14.25">
      <c r="C6" s="17" t="s">
        <v>3</v>
      </c>
      <c r="E6" s="17"/>
      <c r="F6" s="130"/>
      <c r="G6" s="19"/>
      <c r="H6" s="17"/>
    </row>
    <row r="7" spans="3:8" s="18" customFormat="1" ht="14.25">
      <c r="C7" s="17" t="s">
        <v>4</v>
      </c>
      <c r="E7" s="17"/>
      <c r="F7" s="130"/>
      <c r="G7" s="19"/>
      <c r="H7" s="17"/>
    </row>
    <row r="8" spans="4:6" s="18" customFormat="1" ht="12.75">
      <c r="D8" s="383" t="s">
        <v>5</v>
      </c>
      <c r="E8" s="383"/>
      <c r="F8" s="378"/>
    </row>
    <row r="9" spans="3:8" s="18" customFormat="1" ht="14.25">
      <c r="C9" s="17" t="s">
        <v>190</v>
      </c>
      <c r="E9" s="17"/>
      <c r="F9" s="130"/>
      <c r="G9" s="19"/>
      <c r="H9" s="17"/>
    </row>
    <row r="10" spans="3:8" s="10" customFormat="1" ht="15.75" customHeight="1">
      <c r="C10" s="384"/>
      <c r="D10" s="384"/>
      <c r="E10" s="384"/>
      <c r="F10" s="384"/>
      <c r="G10" s="384"/>
      <c r="H10" s="384"/>
    </row>
    <row r="11" spans="3:8" s="7" customFormat="1" ht="20.25">
      <c r="C11" s="23" t="s">
        <v>7</v>
      </c>
      <c r="E11" s="23"/>
      <c r="F11" s="132"/>
      <c r="G11" s="24"/>
      <c r="H11" s="23"/>
    </row>
    <row r="12" spans="3:8" s="7" customFormat="1" ht="15.75">
      <c r="C12" s="26" t="s">
        <v>8</v>
      </c>
      <c r="E12" s="26"/>
      <c r="F12" s="133"/>
      <c r="G12" s="27"/>
      <c r="H12" s="26"/>
    </row>
    <row r="13" spans="3:8" s="7" customFormat="1" ht="15.75">
      <c r="C13" s="26" t="s">
        <v>189</v>
      </c>
      <c r="E13" s="26"/>
      <c r="F13" s="133"/>
      <c r="G13" s="27"/>
      <c r="H13" s="26"/>
    </row>
    <row r="14" spans="3:8" s="7" customFormat="1" ht="6" customHeight="1" thickBot="1">
      <c r="C14" s="26"/>
      <c r="E14" s="26"/>
      <c r="F14" s="133"/>
      <c r="G14" s="27"/>
      <c r="H14" s="26"/>
    </row>
    <row r="15" spans="1:8" s="36" customFormat="1" ht="28.5" customHeight="1" thickBot="1">
      <c r="A15" s="124"/>
      <c r="B15" s="367"/>
      <c r="C15" s="123" t="s">
        <v>9</v>
      </c>
      <c r="D15" s="28" t="s">
        <v>10</v>
      </c>
      <c r="E15" s="29" t="s">
        <v>11</v>
      </c>
      <c r="F15" s="134" t="s">
        <v>12</v>
      </c>
      <c r="G15" s="30" t="s">
        <v>13</v>
      </c>
      <c r="H15" s="31" t="s">
        <v>14</v>
      </c>
    </row>
    <row r="16" spans="1:8" s="41" customFormat="1" ht="15.75" customHeight="1">
      <c r="A16" s="362">
        <v>1</v>
      </c>
      <c r="B16" s="368"/>
      <c r="C16" s="112" t="s">
        <v>17</v>
      </c>
      <c r="D16" s="102">
        <v>100219533</v>
      </c>
      <c r="E16" s="329" t="s">
        <v>18</v>
      </c>
      <c r="F16" s="369">
        <v>4700</v>
      </c>
      <c r="G16" s="183">
        <f aca="true" t="shared" si="0" ref="G16:G92">F16*0.18</f>
        <v>846</v>
      </c>
      <c r="H16" s="356">
        <f>F16+G16</f>
        <v>5546</v>
      </c>
    </row>
    <row r="17" spans="1:8" s="41" customFormat="1" ht="15.75" customHeight="1">
      <c r="A17" s="362">
        <v>2</v>
      </c>
      <c r="B17" s="368"/>
      <c r="C17" s="112" t="s">
        <v>17</v>
      </c>
      <c r="D17" s="103">
        <v>100219534</v>
      </c>
      <c r="E17" s="241" t="s">
        <v>18</v>
      </c>
      <c r="F17" s="370">
        <v>4700</v>
      </c>
      <c r="G17" s="184">
        <f t="shared" si="0"/>
        <v>846</v>
      </c>
      <c r="H17" s="357">
        <f aca="true" t="shared" si="1" ref="H17:H93">F17+G17</f>
        <v>5546</v>
      </c>
    </row>
    <row r="18" spans="1:8" s="41" customFormat="1" ht="15.75" customHeight="1">
      <c r="A18" s="362">
        <v>3</v>
      </c>
      <c r="B18" s="368"/>
      <c r="C18" s="113" t="s">
        <v>19</v>
      </c>
      <c r="D18" s="104">
        <v>100208113</v>
      </c>
      <c r="E18" s="241" t="s">
        <v>18</v>
      </c>
      <c r="F18" s="371">
        <v>33.2</v>
      </c>
      <c r="G18" s="184">
        <f t="shared" si="0"/>
        <v>5.976</v>
      </c>
      <c r="H18" s="357">
        <f t="shared" si="1"/>
        <v>39.176</v>
      </c>
    </row>
    <row r="19" spans="1:8" s="41" customFormat="1" ht="15.75" customHeight="1">
      <c r="A19" s="362">
        <v>4</v>
      </c>
      <c r="B19" s="368"/>
      <c r="C19" s="113" t="s">
        <v>20</v>
      </c>
      <c r="D19" s="104">
        <v>100208099</v>
      </c>
      <c r="E19" s="241" t="s">
        <v>18</v>
      </c>
      <c r="F19" s="371">
        <v>4.7</v>
      </c>
      <c r="G19" s="184">
        <f t="shared" si="0"/>
        <v>0.846</v>
      </c>
      <c r="H19" s="357">
        <f t="shared" si="1"/>
        <v>5.546</v>
      </c>
    </row>
    <row r="20" spans="1:8" ht="15.75" customHeight="1">
      <c r="A20" s="362">
        <v>5</v>
      </c>
      <c r="B20" s="368"/>
      <c r="C20" s="114" t="s">
        <v>21</v>
      </c>
      <c r="D20" s="105">
        <v>100208014</v>
      </c>
      <c r="E20" s="241" t="s">
        <v>18</v>
      </c>
      <c r="F20" s="372">
        <v>2.5</v>
      </c>
      <c r="G20" s="184">
        <f t="shared" si="0"/>
        <v>0.44999999999999996</v>
      </c>
      <c r="H20" s="357">
        <f t="shared" si="1"/>
        <v>2.95</v>
      </c>
    </row>
    <row r="21" spans="1:8" ht="15.75" customHeight="1">
      <c r="A21" s="362">
        <v>6</v>
      </c>
      <c r="B21" s="368"/>
      <c r="C21" s="158" t="s">
        <v>172</v>
      </c>
      <c r="D21" s="363">
        <v>100208232</v>
      </c>
      <c r="E21" s="241" t="s">
        <v>18</v>
      </c>
      <c r="F21" s="372">
        <v>5.9</v>
      </c>
      <c r="G21" s="184">
        <f t="shared" si="0"/>
        <v>1.062</v>
      </c>
      <c r="H21" s="357">
        <f t="shared" si="1"/>
        <v>6.962000000000001</v>
      </c>
    </row>
    <row r="22" spans="1:8" ht="15.75" customHeight="1">
      <c r="A22" s="362">
        <v>7</v>
      </c>
      <c r="B22" s="368"/>
      <c r="C22" s="116" t="s">
        <v>25</v>
      </c>
      <c r="D22" s="181">
        <v>100208015</v>
      </c>
      <c r="E22" s="241" t="s">
        <v>18</v>
      </c>
      <c r="F22" s="372">
        <v>2</v>
      </c>
      <c r="G22" s="185">
        <f t="shared" si="0"/>
        <v>0.36</v>
      </c>
      <c r="H22" s="45">
        <f>F22+G22</f>
        <v>2.36</v>
      </c>
    </row>
    <row r="23" spans="1:8" ht="15.75" customHeight="1">
      <c r="A23" s="362">
        <v>8</v>
      </c>
      <c r="B23" s="368"/>
      <c r="C23" s="158" t="s">
        <v>107</v>
      </c>
      <c r="D23" s="169">
        <v>100208016</v>
      </c>
      <c r="E23" s="241" t="s">
        <v>18</v>
      </c>
      <c r="F23" s="373">
        <v>3.1</v>
      </c>
      <c r="G23" s="184">
        <f t="shared" si="0"/>
        <v>0.5579999999999999</v>
      </c>
      <c r="H23" s="357">
        <f>F23+G23</f>
        <v>3.658</v>
      </c>
    </row>
    <row r="24" spans="1:8" ht="15.75" customHeight="1">
      <c r="A24" s="362">
        <v>9</v>
      </c>
      <c r="B24" s="368"/>
      <c r="C24" s="114" t="s">
        <v>22</v>
      </c>
      <c r="D24" s="105">
        <v>100208055</v>
      </c>
      <c r="E24" s="241" t="s">
        <v>18</v>
      </c>
      <c r="F24" s="372">
        <v>25</v>
      </c>
      <c r="G24" s="185">
        <f t="shared" si="0"/>
        <v>4.5</v>
      </c>
      <c r="H24" s="45">
        <f t="shared" si="1"/>
        <v>29.5</v>
      </c>
    </row>
    <row r="25" spans="1:8" ht="15.75" customHeight="1">
      <c r="A25" s="362">
        <v>10</v>
      </c>
      <c r="B25" s="368"/>
      <c r="C25" s="115" t="s">
        <v>114</v>
      </c>
      <c r="D25" s="106">
        <v>100208030</v>
      </c>
      <c r="E25" s="241" t="s">
        <v>18</v>
      </c>
      <c r="F25" s="372">
        <v>5</v>
      </c>
      <c r="G25" s="185">
        <f t="shared" si="0"/>
        <v>0.8999999999999999</v>
      </c>
      <c r="H25" s="45">
        <f>F25+G25</f>
        <v>5.9</v>
      </c>
    </row>
    <row r="26" spans="1:8" ht="15.75" customHeight="1">
      <c r="A26" s="362">
        <v>11</v>
      </c>
      <c r="B26" s="368"/>
      <c r="C26" s="115" t="s">
        <v>23</v>
      </c>
      <c r="D26" s="106">
        <v>100208033</v>
      </c>
      <c r="E26" s="241" t="s">
        <v>18</v>
      </c>
      <c r="F26" s="372">
        <v>8.5</v>
      </c>
      <c r="G26" s="185">
        <f t="shared" si="0"/>
        <v>1.53</v>
      </c>
      <c r="H26" s="45">
        <f t="shared" si="1"/>
        <v>10.03</v>
      </c>
    </row>
    <row r="27" spans="1:8" ht="15.75" customHeight="1">
      <c r="A27" s="362">
        <v>12</v>
      </c>
      <c r="B27" s="368"/>
      <c r="C27" s="115" t="s">
        <v>24</v>
      </c>
      <c r="D27" s="106">
        <v>100208056</v>
      </c>
      <c r="E27" s="241" t="s">
        <v>18</v>
      </c>
      <c r="F27" s="372">
        <v>8.9</v>
      </c>
      <c r="G27" s="185">
        <f t="shared" si="0"/>
        <v>1.602</v>
      </c>
      <c r="H27" s="45">
        <f t="shared" si="1"/>
        <v>10.502</v>
      </c>
    </row>
    <row r="28" spans="1:8" ht="15.75" customHeight="1">
      <c r="A28" s="362">
        <v>13</v>
      </c>
      <c r="B28" s="368"/>
      <c r="C28" s="158" t="s">
        <v>173</v>
      </c>
      <c r="D28" s="363">
        <v>100208221</v>
      </c>
      <c r="E28" s="241" t="s">
        <v>18</v>
      </c>
      <c r="F28" s="372">
        <v>8.6</v>
      </c>
      <c r="G28" s="185">
        <f t="shared" si="0"/>
        <v>1.5479999999999998</v>
      </c>
      <c r="H28" s="45">
        <f t="shared" si="1"/>
        <v>10.148</v>
      </c>
    </row>
    <row r="29" spans="1:8" ht="15.75" customHeight="1">
      <c r="A29" s="362">
        <v>14</v>
      </c>
      <c r="B29" s="368"/>
      <c r="C29" s="115" t="s">
        <v>115</v>
      </c>
      <c r="D29" s="104">
        <v>100208042</v>
      </c>
      <c r="E29" s="241" t="s">
        <v>18</v>
      </c>
      <c r="F29" s="372">
        <v>23</v>
      </c>
      <c r="G29" s="185">
        <f t="shared" si="0"/>
        <v>4.14</v>
      </c>
      <c r="H29" s="45">
        <f>F29+G29</f>
        <v>27.14</v>
      </c>
    </row>
    <row r="30" spans="1:8" ht="15.75" customHeight="1">
      <c r="A30" s="362">
        <v>15</v>
      </c>
      <c r="B30" s="368"/>
      <c r="C30" s="301" t="s">
        <v>151</v>
      </c>
      <c r="D30" s="364">
        <v>100207818</v>
      </c>
      <c r="E30" s="241" t="s">
        <v>18</v>
      </c>
      <c r="F30" s="372">
        <v>858</v>
      </c>
      <c r="G30" s="185">
        <f t="shared" si="0"/>
        <v>154.44</v>
      </c>
      <c r="H30" s="45">
        <f>F30+G30</f>
        <v>1012.44</v>
      </c>
    </row>
    <row r="31" spans="1:8" ht="15.75" customHeight="1">
      <c r="A31" s="362">
        <v>16</v>
      </c>
      <c r="B31" s="368"/>
      <c r="C31" s="301" t="s">
        <v>153</v>
      </c>
      <c r="D31" s="104">
        <v>100207133</v>
      </c>
      <c r="E31" s="241" t="s">
        <v>18</v>
      </c>
      <c r="F31" s="372">
        <v>810</v>
      </c>
      <c r="G31" s="185">
        <f t="shared" si="0"/>
        <v>145.79999999999998</v>
      </c>
      <c r="H31" s="45">
        <f>F31+G31</f>
        <v>955.8</v>
      </c>
    </row>
    <row r="32" spans="1:8" s="41" customFormat="1" ht="15.75" customHeight="1">
      <c r="A32" s="362">
        <v>17</v>
      </c>
      <c r="B32" s="368"/>
      <c r="C32" s="113" t="s">
        <v>26</v>
      </c>
      <c r="D32" s="104">
        <v>100209043</v>
      </c>
      <c r="E32" s="241" t="s">
        <v>18</v>
      </c>
      <c r="F32" s="371">
        <v>14</v>
      </c>
      <c r="G32" s="185">
        <f t="shared" si="0"/>
        <v>2.52</v>
      </c>
      <c r="H32" s="45">
        <f t="shared" si="1"/>
        <v>16.52</v>
      </c>
    </row>
    <row r="33" spans="1:8" s="41" customFormat="1" ht="15.75" customHeight="1">
      <c r="A33" s="362">
        <v>18</v>
      </c>
      <c r="B33" s="368"/>
      <c r="C33" s="113" t="s">
        <v>180</v>
      </c>
      <c r="D33" s="104">
        <v>100207076</v>
      </c>
      <c r="E33" s="241" t="s">
        <v>18</v>
      </c>
      <c r="F33" s="371">
        <v>8100</v>
      </c>
      <c r="G33" s="185">
        <f t="shared" si="0"/>
        <v>1458</v>
      </c>
      <c r="H33" s="45">
        <f>F33+G33</f>
        <v>9558</v>
      </c>
    </row>
    <row r="34" spans="1:8" s="41" customFormat="1" ht="15.75" customHeight="1">
      <c r="A34" s="362">
        <v>19</v>
      </c>
      <c r="B34" s="368"/>
      <c r="C34" s="113" t="s">
        <v>27</v>
      </c>
      <c r="D34" s="104">
        <v>100219553</v>
      </c>
      <c r="E34" s="241" t="s">
        <v>18</v>
      </c>
      <c r="F34" s="371">
        <v>510</v>
      </c>
      <c r="G34" s="185">
        <f t="shared" si="0"/>
        <v>91.8</v>
      </c>
      <c r="H34" s="45">
        <f t="shared" si="1"/>
        <v>601.8</v>
      </c>
    </row>
    <row r="35" spans="1:8" s="41" customFormat="1" ht="15.75" customHeight="1">
      <c r="A35" s="362">
        <v>20</v>
      </c>
      <c r="B35" s="368"/>
      <c r="C35" s="113" t="s">
        <v>28</v>
      </c>
      <c r="D35" s="104">
        <v>100210025</v>
      </c>
      <c r="E35" s="241" t="s">
        <v>18</v>
      </c>
      <c r="F35" s="371">
        <v>2</v>
      </c>
      <c r="G35" s="185">
        <f t="shared" si="0"/>
        <v>0.36</v>
      </c>
      <c r="H35" s="45">
        <f t="shared" si="1"/>
        <v>2.36</v>
      </c>
    </row>
    <row r="36" spans="1:8" s="41" customFormat="1" ht="15.75" customHeight="1">
      <c r="A36" s="362">
        <v>21</v>
      </c>
      <c r="B36" s="368"/>
      <c r="C36" s="115" t="s">
        <v>29</v>
      </c>
      <c r="D36" s="106">
        <v>100210028</v>
      </c>
      <c r="E36" s="241" t="s">
        <v>18</v>
      </c>
      <c r="F36" s="371">
        <v>39.6</v>
      </c>
      <c r="G36" s="185">
        <f t="shared" si="0"/>
        <v>7.128</v>
      </c>
      <c r="H36" s="45">
        <f t="shared" si="1"/>
        <v>46.728</v>
      </c>
    </row>
    <row r="37" spans="1:8" s="41" customFormat="1" ht="15.75" customHeight="1">
      <c r="A37" s="362">
        <v>22</v>
      </c>
      <c r="B37" s="368"/>
      <c r="C37" s="115" t="s">
        <v>30</v>
      </c>
      <c r="D37" s="106">
        <v>100210027</v>
      </c>
      <c r="E37" s="241" t="s">
        <v>18</v>
      </c>
      <c r="F37" s="371">
        <v>33</v>
      </c>
      <c r="G37" s="185">
        <f t="shared" si="0"/>
        <v>5.9399999999999995</v>
      </c>
      <c r="H37" s="45">
        <f t="shared" si="1"/>
        <v>38.94</v>
      </c>
    </row>
    <row r="38" spans="1:8" s="41" customFormat="1" ht="15.75" customHeight="1">
      <c r="A38" s="362">
        <v>23</v>
      </c>
      <c r="B38" s="368"/>
      <c r="C38" s="115" t="s">
        <v>146</v>
      </c>
      <c r="D38" s="106">
        <v>100210058</v>
      </c>
      <c r="E38" s="241" t="s">
        <v>18</v>
      </c>
      <c r="F38" s="371">
        <v>56</v>
      </c>
      <c r="G38" s="185">
        <f t="shared" si="0"/>
        <v>10.08</v>
      </c>
      <c r="H38" s="45">
        <f t="shared" si="1"/>
        <v>66.08</v>
      </c>
    </row>
    <row r="39" spans="1:8" s="41" customFormat="1" ht="15.75" customHeight="1">
      <c r="A39" s="362">
        <v>24</v>
      </c>
      <c r="B39" s="368"/>
      <c r="C39" s="158" t="s">
        <v>92</v>
      </c>
      <c r="D39" s="169">
        <v>100210112</v>
      </c>
      <c r="E39" s="241" t="s">
        <v>18</v>
      </c>
      <c r="F39" s="373">
        <v>47.6</v>
      </c>
      <c r="G39" s="185">
        <f t="shared" si="0"/>
        <v>8.568</v>
      </c>
      <c r="H39" s="45">
        <f>F39+G39</f>
        <v>56.168</v>
      </c>
    </row>
    <row r="40" spans="1:8" s="41" customFormat="1" ht="15.75" customHeight="1">
      <c r="A40" s="362">
        <v>25</v>
      </c>
      <c r="B40" s="368"/>
      <c r="C40" s="158" t="s">
        <v>116</v>
      </c>
      <c r="D40" s="169">
        <v>100210057</v>
      </c>
      <c r="E40" s="241" t="s">
        <v>18</v>
      </c>
      <c r="F40" s="373">
        <v>64.8</v>
      </c>
      <c r="G40" s="185">
        <f t="shared" si="0"/>
        <v>11.664</v>
      </c>
      <c r="H40" s="45">
        <f>F40+G40</f>
        <v>76.464</v>
      </c>
    </row>
    <row r="41" spans="1:8" s="41" customFormat="1" ht="15.75" customHeight="1">
      <c r="A41" s="362">
        <v>26</v>
      </c>
      <c r="B41" s="368"/>
      <c r="C41" s="113" t="s">
        <v>31</v>
      </c>
      <c r="D41" s="104">
        <v>100207010</v>
      </c>
      <c r="E41" s="241" t="s">
        <v>18</v>
      </c>
      <c r="F41" s="371">
        <v>14184</v>
      </c>
      <c r="G41" s="185">
        <f t="shared" si="0"/>
        <v>2553.12</v>
      </c>
      <c r="H41" s="45">
        <f t="shared" si="1"/>
        <v>16737.12</v>
      </c>
    </row>
    <row r="42" spans="1:8" s="41" customFormat="1" ht="15.75" customHeight="1">
      <c r="A42" s="362">
        <v>27</v>
      </c>
      <c r="B42" s="368"/>
      <c r="C42" s="113" t="s">
        <v>32</v>
      </c>
      <c r="D42" s="104">
        <v>100207006</v>
      </c>
      <c r="E42" s="241" t="s">
        <v>18</v>
      </c>
      <c r="F42" s="371">
        <v>3286</v>
      </c>
      <c r="G42" s="185">
        <f t="shared" si="0"/>
        <v>591.48</v>
      </c>
      <c r="H42" s="45">
        <f t="shared" si="1"/>
        <v>3877.48</v>
      </c>
    </row>
    <row r="43" spans="1:8" ht="15.75" customHeight="1">
      <c r="A43" s="362">
        <v>28</v>
      </c>
      <c r="B43" s="368"/>
      <c r="C43" s="117" t="s">
        <v>33</v>
      </c>
      <c r="D43" s="105">
        <v>100207007</v>
      </c>
      <c r="E43" s="241" t="s">
        <v>18</v>
      </c>
      <c r="F43" s="374">
        <v>3570</v>
      </c>
      <c r="G43" s="185">
        <f t="shared" si="0"/>
        <v>642.6</v>
      </c>
      <c r="H43" s="45">
        <f t="shared" si="1"/>
        <v>4212.6</v>
      </c>
    </row>
    <row r="44" spans="1:8" s="41" customFormat="1" ht="15.75" customHeight="1">
      <c r="A44" s="362">
        <v>29</v>
      </c>
      <c r="B44" s="368"/>
      <c r="C44" s="113" t="s">
        <v>34</v>
      </c>
      <c r="D44" s="104">
        <v>100207005</v>
      </c>
      <c r="E44" s="241" t="s">
        <v>18</v>
      </c>
      <c r="F44" s="371">
        <v>4440</v>
      </c>
      <c r="G44" s="185">
        <f t="shared" si="0"/>
        <v>799.1999999999999</v>
      </c>
      <c r="H44" s="45">
        <f t="shared" si="1"/>
        <v>5239.2</v>
      </c>
    </row>
    <row r="45" spans="1:8" s="41" customFormat="1" ht="15.75" customHeight="1">
      <c r="A45" s="362">
        <v>30</v>
      </c>
      <c r="B45" s="368"/>
      <c r="C45" s="113" t="s">
        <v>35</v>
      </c>
      <c r="D45" s="104">
        <v>100207004</v>
      </c>
      <c r="E45" s="241" t="s">
        <v>18</v>
      </c>
      <c r="F45" s="371">
        <v>2976</v>
      </c>
      <c r="G45" s="185">
        <f t="shared" si="0"/>
        <v>535.68</v>
      </c>
      <c r="H45" s="45">
        <f t="shared" si="1"/>
        <v>3511.68</v>
      </c>
    </row>
    <row r="46" spans="1:8" s="41" customFormat="1" ht="15.75" customHeight="1">
      <c r="A46" s="362">
        <v>31</v>
      </c>
      <c r="B46" s="368"/>
      <c r="C46" s="158" t="s">
        <v>95</v>
      </c>
      <c r="D46" s="169">
        <v>100207042</v>
      </c>
      <c r="E46" s="241" t="s">
        <v>18</v>
      </c>
      <c r="F46" s="373">
        <v>8772</v>
      </c>
      <c r="G46" s="185">
        <f t="shared" si="0"/>
        <v>1578.96</v>
      </c>
      <c r="H46" s="45">
        <f aca="true" t="shared" si="2" ref="H46:H53">F46+G46</f>
        <v>10350.96</v>
      </c>
    </row>
    <row r="47" spans="1:8" s="41" customFormat="1" ht="15.75" customHeight="1">
      <c r="A47" s="362">
        <v>32</v>
      </c>
      <c r="B47" s="368"/>
      <c r="C47" s="158" t="s">
        <v>96</v>
      </c>
      <c r="D47" s="169">
        <v>100207787</v>
      </c>
      <c r="E47" s="241" t="s">
        <v>18</v>
      </c>
      <c r="F47" s="373">
        <v>5960</v>
      </c>
      <c r="G47" s="185">
        <f t="shared" si="0"/>
        <v>1072.8</v>
      </c>
      <c r="H47" s="45">
        <f t="shared" si="2"/>
        <v>7032.8</v>
      </c>
    </row>
    <row r="48" spans="1:8" s="41" customFormat="1" ht="15.75" customHeight="1">
      <c r="A48" s="362">
        <v>33</v>
      </c>
      <c r="B48" s="368"/>
      <c r="C48" s="158" t="s">
        <v>102</v>
      </c>
      <c r="D48" s="169">
        <v>100207800</v>
      </c>
      <c r="E48" s="241" t="s">
        <v>18</v>
      </c>
      <c r="F48" s="375">
        <v>8236</v>
      </c>
      <c r="G48" s="185">
        <f t="shared" si="0"/>
        <v>1482.48</v>
      </c>
      <c r="H48" s="45">
        <f t="shared" si="2"/>
        <v>9718.48</v>
      </c>
    </row>
    <row r="49" spans="1:8" s="41" customFormat="1" ht="15.75" customHeight="1">
      <c r="A49" s="362">
        <v>34</v>
      </c>
      <c r="B49" s="368"/>
      <c r="C49" s="290" t="s">
        <v>88</v>
      </c>
      <c r="D49" s="169">
        <v>100207786</v>
      </c>
      <c r="E49" s="241" t="s">
        <v>18</v>
      </c>
      <c r="F49" s="373">
        <v>3440</v>
      </c>
      <c r="G49" s="185">
        <f t="shared" si="0"/>
        <v>619.1999999999999</v>
      </c>
      <c r="H49" s="45">
        <f t="shared" si="2"/>
        <v>4059.2</v>
      </c>
    </row>
    <row r="50" spans="1:8" s="41" customFormat="1" ht="15.75" customHeight="1">
      <c r="A50" s="362">
        <v>35</v>
      </c>
      <c r="B50" s="368"/>
      <c r="C50" s="290" t="s">
        <v>117</v>
      </c>
      <c r="D50" s="169">
        <v>100207013</v>
      </c>
      <c r="E50" s="241" t="s">
        <v>18</v>
      </c>
      <c r="F50" s="373">
        <v>3876</v>
      </c>
      <c r="G50" s="185">
        <f t="shared" si="0"/>
        <v>697.68</v>
      </c>
      <c r="H50" s="45">
        <f t="shared" si="2"/>
        <v>4573.68</v>
      </c>
    </row>
    <row r="51" spans="1:8" s="41" customFormat="1" ht="15.75" customHeight="1">
      <c r="A51" s="362">
        <v>36</v>
      </c>
      <c r="B51" s="368"/>
      <c r="C51" s="290" t="s">
        <v>186</v>
      </c>
      <c r="D51" s="169">
        <v>100207804</v>
      </c>
      <c r="E51" s="241" t="s">
        <v>18</v>
      </c>
      <c r="F51" s="373">
        <v>8373</v>
      </c>
      <c r="G51" s="185">
        <f>F51*0.18</f>
        <v>1507.1399999999999</v>
      </c>
      <c r="H51" s="45">
        <f t="shared" si="2"/>
        <v>9880.14</v>
      </c>
    </row>
    <row r="52" spans="1:8" s="41" customFormat="1" ht="15.75" customHeight="1">
      <c r="A52" s="362">
        <v>37</v>
      </c>
      <c r="B52" s="368"/>
      <c r="C52" s="290" t="s">
        <v>187</v>
      </c>
      <c r="D52" s="169">
        <v>100207805</v>
      </c>
      <c r="E52" s="241" t="s">
        <v>18</v>
      </c>
      <c r="F52" s="373">
        <v>7448</v>
      </c>
      <c r="G52" s="185">
        <f>F52*0.18</f>
        <v>1340.6399999999999</v>
      </c>
      <c r="H52" s="45">
        <f t="shared" si="2"/>
        <v>8788.64</v>
      </c>
    </row>
    <row r="53" spans="1:8" s="41" customFormat="1" ht="15.75" customHeight="1">
      <c r="A53" s="362">
        <v>38</v>
      </c>
      <c r="B53" s="368"/>
      <c r="C53" s="290" t="s">
        <v>188</v>
      </c>
      <c r="D53" s="169">
        <v>100207812</v>
      </c>
      <c r="E53" s="241" t="s">
        <v>18</v>
      </c>
      <c r="F53" s="373">
        <v>18200</v>
      </c>
      <c r="G53" s="185">
        <f>F53*0.18</f>
        <v>3276</v>
      </c>
      <c r="H53" s="45">
        <f t="shared" si="2"/>
        <v>21476</v>
      </c>
    </row>
    <row r="54" spans="1:8" s="41" customFormat="1" ht="15.75" customHeight="1">
      <c r="A54" s="362">
        <v>39</v>
      </c>
      <c r="B54" s="368"/>
      <c r="C54" s="113" t="s">
        <v>36</v>
      </c>
      <c r="D54" s="104">
        <v>100203011</v>
      </c>
      <c r="E54" s="241" t="s">
        <v>18</v>
      </c>
      <c r="F54" s="371">
        <v>112</v>
      </c>
      <c r="G54" s="185">
        <f t="shared" si="0"/>
        <v>20.16</v>
      </c>
      <c r="H54" s="45">
        <f t="shared" si="1"/>
        <v>132.16</v>
      </c>
    </row>
    <row r="55" spans="1:8" ht="15.75" customHeight="1">
      <c r="A55" s="362">
        <v>40</v>
      </c>
      <c r="B55" s="368"/>
      <c r="C55" s="113" t="s">
        <v>37</v>
      </c>
      <c r="D55" s="105">
        <v>100203012</v>
      </c>
      <c r="E55" s="241" t="s">
        <v>18</v>
      </c>
      <c r="F55" s="371">
        <v>122</v>
      </c>
      <c r="G55" s="185">
        <f t="shared" si="0"/>
        <v>21.96</v>
      </c>
      <c r="H55" s="45">
        <f t="shared" si="1"/>
        <v>143.96</v>
      </c>
    </row>
    <row r="56" spans="1:8" ht="15.75" customHeight="1">
      <c r="A56" s="362">
        <v>41</v>
      </c>
      <c r="B56" s="368"/>
      <c r="C56" s="116" t="s">
        <v>38</v>
      </c>
      <c r="D56" s="108">
        <v>100203007</v>
      </c>
      <c r="E56" s="241" t="s">
        <v>18</v>
      </c>
      <c r="F56" s="372">
        <v>20</v>
      </c>
      <c r="G56" s="185">
        <f t="shared" si="0"/>
        <v>3.5999999999999996</v>
      </c>
      <c r="H56" s="45">
        <f t="shared" si="1"/>
        <v>23.6</v>
      </c>
    </row>
    <row r="57" spans="1:8" ht="15.75" customHeight="1">
      <c r="A57" s="362">
        <v>42</v>
      </c>
      <c r="B57" s="368"/>
      <c r="C57" s="116" t="s">
        <v>39</v>
      </c>
      <c r="D57" s="109">
        <v>100203008</v>
      </c>
      <c r="E57" s="241" t="s">
        <v>18</v>
      </c>
      <c r="F57" s="372">
        <v>20.5</v>
      </c>
      <c r="G57" s="185">
        <f t="shared" si="0"/>
        <v>3.69</v>
      </c>
      <c r="H57" s="45">
        <f t="shared" si="1"/>
        <v>24.19</v>
      </c>
    </row>
    <row r="58" spans="1:8" ht="15.75" customHeight="1">
      <c r="A58" s="362">
        <v>43</v>
      </c>
      <c r="B58" s="368"/>
      <c r="C58" s="115" t="s">
        <v>40</v>
      </c>
      <c r="D58" s="106">
        <v>100203009</v>
      </c>
      <c r="E58" s="241" t="s">
        <v>18</v>
      </c>
      <c r="F58" s="372">
        <v>61.6</v>
      </c>
      <c r="G58" s="185">
        <f t="shared" si="0"/>
        <v>11.088</v>
      </c>
      <c r="H58" s="45">
        <f t="shared" si="1"/>
        <v>72.688</v>
      </c>
    </row>
    <row r="59" spans="1:8" ht="15.75" customHeight="1">
      <c r="A59" s="362">
        <v>44</v>
      </c>
      <c r="B59" s="368"/>
      <c r="C59" s="118" t="s">
        <v>164</v>
      </c>
      <c r="D59" s="107">
        <v>100219377</v>
      </c>
      <c r="E59" s="241" t="s">
        <v>18</v>
      </c>
      <c r="F59" s="372">
        <v>2125</v>
      </c>
      <c r="G59" s="185">
        <f t="shared" si="0"/>
        <v>382.5</v>
      </c>
      <c r="H59" s="45">
        <f t="shared" si="1"/>
        <v>2507.5</v>
      </c>
    </row>
    <row r="60" spans="1:8" ht="15.75" customHeight="1">
      <c r="A60" s="362">
        <v>45</v>
      </c>
      <c r="B60" s="368"/>
      <c r="C60" s="158" t="s">
        <v>94</v>
      </c>
      <c r="D60" s="169">
        <v>100207061</v>
      </c>
      <c r="E60" s="241" t="s">
        <v>18</v>
      </c>
      <c r="F60" s="373">
        <v>2500</v>
      </c>
      <c r="G60" s="185">
        <f t="shared" si="0"/>
        <v>450</v>
      </c>
      <c r="H60" s="45">
        <f>F60+G60</f>
        <v>2950</v>
      </c>
    </row>
    <row r="61" spans="1:8" s="41" customFormat="1" ht="15.75" customHeight="1">
      <c r="A61" s="362">
        <v>46</v>
      </c>
      <c r="B61" s="368"/>
      <c r="C61" s="113" t="s">
        <v>42</v>
      </c>
      <c r="D61" s="104">
        <v>100219555</v>
      </c>
      <c r="E61" s="241" t="s">
        <v>18</v>
      </c>
      <c r="F61" s="371">
        <v>100</v>
      </c>
      <c r="G61" s="185">
        <f t="shared" si="0"/>
        <v>18</v>
      </c>
      <c r="H61" s="45">
        <f t="shared" si="1"/>
        <v>118</v>
      </c>
    </row>
    <row r="62" spans="1:8" s="41" customFormat="1" ht="15.75" customHeight="1">
      <c r="A62" s="362">
        <v>47</v>
      </c>
      <c r="B62" s="368"/>
      <c r="C62" s="113" t="s">
        <v>43</v>
      </c>
      <c r="D62" s="104">
        <v>100207085</v>
      </c>
      <c r="E62" s="241" t="s">
        <v>18</v>
      </c>
      <c r="F62" s="371">
        <v>15451</v>
      </c>
      <c r="G62" s="185">
        <f t="shared" si="0"/>
        <v>2781.18</v>
      </c>
      <c r="H62" s="45">
        <f t="shared" si="1"/>
        <v>18232.18</v>
      </c>
    </row>
    <row r="63" spans="1:8" s="41" customFormat="1" ht="15.75" customHeight="1" thickBot="1">
      <c r="A63" s="362">
        <v>48</v>
      </c>
      <c r="B63" s="368"/>
      <c r="C63" s="113" t="s">
        <v>44</v>
      </c>
      <c r="D63" s="104">
        <v>100219554</v>
      </c>
      <c r="E63" s="241" t="s">
        <v>18</v>
      </c>
      <c r="F63" s="371">
        <v>331</v>
      </c>
      <c r="G63" s="185">
        <f t="shared" si="0"/>
        <v>59.58</v>
      </c>
      <c r="H63" s="45">
        <f t="shared" si="1"/>
        <v>390.58</v>
      </c>
    </row>
    <row r="64" spans="1:8" s="36" customFormat="1" ht="28.5" customHeight="1" thickBot="1">
      <c r="A64" s="124"/>
      <c r="B64" s="367"/>
      <c r="C64" s="123" t="s">
        <v>9</v>
      </c>
      <c r="D64" s="28" t="s">
        <v>10</v>
      </c>
      <c r="E64" s="29" t="s">
        <v>11</v>
      </c>
      <c r="F64" s="134" t="s">
        <v>12</v>
      </c>
      <c r="G64" s="30" t="s">
        <v>13</v>
      </c>
      <c r="H64" s="31" t="s">
        <v>14</v>
      </c>
    </row>
    <row r="65" spans="1:8" s="41" customFormat="1" ht="15.75" customHeight="1">
      <c r="A65" s="362">
        <v>49</v>
      </c>
      <c r="B65" s="368"/>
      <c r="C65" s="112" t="s">
        <v>45</v>
      </c>
      <c r="D65" s="103">
        <v>100219509</v>
      </c>
      <c r="E65" s="241" t="s">
        <v>18</v>
      </c>
      <c r="F65" s="370">
        <v>8.5</v>
      </c>
      <c r="G65" s="185">
        <f t="shared" si="0"/>
        <v>1.53</v>
      </c>
      <c r="H65" s="45">
        <f t="shared" si="1"/>
        <v>10.03</v>
      </c>
    </row>
    <row r="66" spans="1:8" s="41" customFormat="1" ht="15.75" customHeight="1">
      <c r="A66" s="362">
        <v>50</v>
      </c>
      <c r="B66" s="368"/>
      <c r="C66" s="116" t="s">
        <v>165</v>
      </c>
      <c r="D66" s="109">
        <v>100219510</v>
      </c>
      <c r="E66" s="241" t="s">
        <v>18</v>
      </c>
      <c r="F66" s="370">
        <v>20.5</v>
      </c>
      <c r="G66" s="185">
        <f t="shared" si="0"/>
        <v>3.69</v>
      </c>
      <c r="H66" s="45">
        <f t="shared" si="1"/>
        <v>24.19</v>
      </c>
    </row>
    <row r="67" spans="1:8" s="41" customFormat="1" ht="15.75" customHeight="1">
      <c r="A67" s="362">
        <v>51</v>
      </c>
      <c r="B67" s="368"/>
      <c r="C67" s="161" t="s">
        <v>110</v>
      </c>
      <c r="D67" s="169">
        <v>100219560</v>
      </c>
      <c r="E67" s="241" t="s">
        <v>18</v>
      </c>
      <c r="F67" s="373">
        <v>10</v>
      </c>
      <c r="G67" s="185">
        <f t="shared" si="0"/>
        <v>1.7999999999999998</v>
      </c>
      <c r="H67" s="45">
        <f>F67+G67</f>
        <v>11.8</v>
      </c>
    </row>
    <row r="68" spans="1:8" s="41" customFormat="1" ht="15.75" customHeight="1">
      <c r="A68" s="362">
        <v>52</v>
      </c>
      <c r="B68" s="368"/>
      <c r="C68" s="158" t="s">
        <v>93</v>
      </c>
      <c r="D68" s="169">
        <v>100219452</v>
      </c>
      <c r="E68" s="241" t="s">
        <v>18</v>
      </c>
      <c r="F68" s="373">
        <v>11</v>
      </c>
      <c r="G68" s="185">
        <f t="shared" si="0"/>
        <v>1.98</v>
      </c>
      <c r="H68" s="45">
        <f>F68+G68</f>
        <v>12.98</v>
      </c>
    </row>
    <row r="69" spans="1:8" s="41" customFormat="1" ht="15.75" customHeight="1">
      <c r="A69" s="362">
        <v>53</v>
      </c>
      <c r="B69" s="368"/>
      <c r="C69" s="112" t="s">
        <v>47</v>
      </c>
      <c r="D69" s="103">
        <v>100219003</v>
      </c>
      <c r="E69" s="241" t="s">
        <v>18</v>
      </c>
      <c r="F69" s="370">
        <v>29</v>
      </c>
      <c r="G69" s="185">
        <f t="shared" si="0"/>
        <v>5.22</v>
      </c>
      <c r="H69" s="45">
        <f t="shared" si="1"/>
        <v>34.22</v>
      </c>
    </row>
    <row r="70" spans="1:8" s="41" customFormat="1" ht="15.75" customHeight="1">
      <c r="A70" s="362">
        <v>54</v>
      </c>
      <c r="B70" s="368"/>
      <c r="C70" s="115" t="s">
        <v>48</v>
      </c>
      <c r="D70" s="106">
        <v>100219321</v>
      </c>
      <c r="E70" s="241" t="s">
        <v>18</v>
      </c>
      <c r="F70" s="370">
        <v>32.5</v>
      </c>
      <c r="G70" s="185">
        <f t="shared" si="0"/>
        <v>5.85</v>
      </c>
      <c r="H70" s="45">
        <f t="shared" si="1"/>
        <v>38.35</v>
      </c>
    </row>
    <row r="71" spans="1:8" s="41" customFormat="1" ht="15.75" customHeight="1">
      <c r="A71" s="362">
        <v>55</v>
      </c>
      <c r="B71" s="368"/>
      <c r="C71" s="158" t="s">
        <v>91</v>
      </c>
      <c r="D71" s="169">
        <v>100219479</v>
      </c>
      <c r="E71" s="241" t="s">
        <v>18</v>
      </c>
      <c r="F71" s="373">
        <v>11</v>
      </c>
      <c r="G71" s="185">
        <f t="shared" si="0"/>
        <v>1.98</v>
      </c>
      <c r="H71" s="45">
        <f>F71+G71</f>
        <v>12.98</v>
      </c>
    </row>
    <row r="72" spans="1:8" s="41" customFormat="1" ht="15.75" customHeight="1">
      <c r="A72" s="362">
        <v>56</v>
      </c>
      <c r="B72" s="368"/>
      <c r="C72" s="112" t="s">
        <v>49</v>
      </c>
      <c r="D72" s="103">
        <v>100219454</v>
      </c>
      <c r="E72" s="241" t="s">
        <v>18</v>
      </c>
      <c r="F72" s="370">
        <v>1539</v>
      </c>
      <c r="G72" s="185">
        <f t="shared" si="0"/>
        <v>277.02</v>
      </c>
      <c r="H72" s="45">
        <f t="shared" si="1"/>
        <v>1816.02</v>
      </c>
    </row>
    <row r="73" spans="1:9" s="41" customFormat="1" ht="15.75" customHeight="1">
      <c r="A73" s="362">
        <v>57</v>
      </c>
      <c r="B73" s="368"/>
      <c r="C73" s="120" t="s">
        <v>50</v>
      </c>
      <c r="D73" s="103">
        <v>100219436</v>
      </c>
      <c r="E73" s="241" t="s">
        <v>18</v>
      </c>
      <c r="F73" s="370">
        <v>34445</v>
      </c>
      <c r="G73" s="185">
        <f t="shared" si="0"/>
        <v>6200.099999999999</v>
      </c>
      <c r="H73" s="45">
        <f t="shared" si="1"/>
        <v>40645.1</v>
      </c>
      <c r="I73" s="64"/>
    </row>
    <row r="74" spans="1:9" s="41" customFormat="1" ht="15.75" customHeight="1">
      <c r="A74" s="362">
        <v>58</v>
      </c>
      <c r="B74" s="368"/>
      <c r="C74" s="120" t="s">
        <v>174</v>
      </c>
      <c r="D74" s="103">
        <v>100219595</v>
      </c>
      <c r="E74" s="241" t="s">
        <v>18</v>
      </c>
      <c r="F74" s="370">
        <v>1872</v>
      </c>
      <c r="G74" s="185">
        <f>F74*0.18</f>
        <v>336.96</v>
      </c>
      <c r="H74" s="45">
        <f>F74+G74</f>
        <v>2208.96</v>
      </c>
      <c r="I74" s="366"/>
    </row>
    <row r="75" spans="1:9" s="41" customFormat="1" ht="15.75" customHeight="1">
      <c r="A75" s="362">
        <v>59</v>
      </c>
      <c r="B75" s="368"/>
      <c r="C75" s="158" t="s">
        <v>118</v>
      </c>
      <c r="D75" s="169">
        <v>100219643</v>
      </c>
      <c r="E75" s="241" t="s">
        <v>18</v>
      </c>
      <c r="F75" s="373">
        <v>2246</v>
      </c>
      <c r="G75" s="185">
        <f>F75*0.18</f>
        <v>404.28</v>
      </c>
      <c r="H75" s="45">
        <f>F75+G75</f>
        <v>2650.2799999999997</v>
      </c>
      <c r="I75" s="64"/>
    </row>
    <row r="76" spans="1:9" s="41" customFormat="1" ht="15.75" customHeight="1">
      <c r="A76" s="362">
        <v>60</v>
      </c>
      <c r="B76" s="368"/>
      <c r="C76" s="115" t="s">
        <v>119</v>
      </c>
      <c r="D76" s="106">
        <v>100219672</v>
      </c>
      <c r="E76" s="241" t="s">
        <v>18</v>
      </c>
      <c r="F76" s="370">
        <v>3336</v>
      </c>
      <c r="G76" s="185">
        <f t="shared" si="0"/>
        <v>600.48</v>
      </c>
      <c r="H76" s="45">
        <f t="shared" si="1"/>
        <v>3936.48</v>
      </c>
      <c r="I76" s="64"/>
    </row>
    <row r="77" spans="1:9" s="41" customFormat="1" ht="15.75" customHeight="1">
      <c r="A77" s="362">
        <v>61</v>
      </c>
      <c r="B77" s="368"/>
      <c r="C77" s="119" t="s">
        <v>51</v>
      </c>
      <c r="D77" s="106">
        <v>100207002</v>
      </c>
      <c r="E77" s="241" t="s">
        <v>18</v>
      </c>
      <c r="F77" s="370">
        <v>14.5</v>
      </c>
      <c r="G77" s="185">
        <f t="shared" si="0"/>
        <v>2.61</v>
      </c>
      <c r="H77" s="45">
        <f t="shared" si="1"/>
        <v>17.11</v>
      </c>
      <c r="I77" s="64"/>
    </row>
    <row r="78" spans="1:8" s="41" customFormat="1" ht="15.75" customHeight="1">
      <c r="A78" s="362">
        <v>62</v>
      </c>
      <c r="B78" s="368"/>
      <c r="C78" s="112" t="s">
        <v>52</v>
      </c>
      <c r="D78" s="103">
        <v>100205014</v>
      </c>
      <c r="E78" s="241" t="s">
        <v>18</v>
      </c>
      <c r="F78" s="370">
        <v>99</v>
      </c>
      <c r="G78" s="185">
        <f t="shared" si="0"/>
        <v>17.82</v>
      </c>
      <c r="H78" s="45">
        <f t="shared" si="1"/>
        <v>116.82</v>
      </c>
    </row>
    <row r="79" spans="1:8" s="41" customFormat="1" ht="15.75" customHeight="1">
      <c r="A79" s="362">
        <v>63</v>
      </c>
      <c r="B79" s="368"/>
      <c r="C79" s="112" t="s">
        <v>181</v>
      </c>
      <c r="D79" s="103">
        <v>100205142</v>
      </c>
      <c r="E79" s="241" t="s">
        <v>18</v>
      </c>
      <c r="F79" s="370">
        <v>29</v>
      </c>
      <c r="G79" s="185">
        <f>F79*0.18</f>
        <v>5.22</v>
      </c>
      <c r="H79" s="45">
        <f>F79+G79</f>
        <v>34.22</v>
      </c>
    </row>
    <row r="80" spans="1:8" s="41" customFormat="1" ht="15.75" customHeight="1">
      <c r="A80" s="362">
        <v>64</v>
      </c>
      <c r="B80" s="368"/>
      <c r="C80" s="112" t="s">
        <v>120</v>
      </c>
      <c r="D80" s="103">
        <v>100205118</v>
      </c>
      <c r="E80" s="241" t="s">
        <v>18</v>
      </c>
      <c r="F80" s="370">
        <v>20</v>
      </c>
      <c r="G80" s="185">
        <f t="shared" si="0"/>
        <v>3.5999999999999996</v>
      </c>
      <c r="H80" s="45">
        <f>F80+G80</f>
        <v>23.6</v>
      </c>
    </row>
    <row r="81" spans="1:8" s="41" customFormat="1" ht="15.75" customHeight="1">
      <c r="A81" s="362">
        <v>65</v>
      </c>
      <c r="B81" s="368"/>
      <c r="C81" s="112" t="s">
        <v>53</v>
      </c>
      <c r="D81" s="103">
        <v>100205027</v>
      </c>
      <c r="E81" s="241" t="s">
        <v>18</v>
      </c>
      <c r="F81" s="370">
        <v>136</v>
      </c>
      <c r="G81" s="185">
        <f t="shared" si="0"/>
        <v>24.48</v>
      </c>
      <c r="H81" s="45">
        <f t="shared" si="1"/>
        <v>160.48</v>
      </c>
    </row>
    <row r="82" spans="1:8" s="41" customFormat="1" ht="15.75" customHeight="1">
      <c r="A82" s="362">
        <v>66</v>
      </c>
      <c r="B82" s="368"/>
      <c r="C82" s="113" t="s">
        <v>54</v>
      </c>
      <c r="D82" s="104">
        <v>100205029</v>
      </c>
      <c r="E82" s="242" t="s">
        <v>18</v>
      </c>
      <c r="F82" s="371">
        <v>70</v>
      </c>
      <c r="G82" s="186">
        <f t="shared" si="0"/>
        <v>12.6</v>
      </c>
      <c r="H82" s="358">
        <f t="shared" si="1"/>
        <v>82.6</v>
      </c>
    </row>
    <row r="83" spans="1:9" s="41" customFormat="1" ht="15.75" customHeight="1">
      <c r="A83" s="362">
        <v>67</v>
      </c>
      <c r="B83" s="368"/>
      <c r="C83" s="121" t="s">
        <v>55</v>
      </c>
      <c r="D83" s="106">
        <v>100205079</v>
      </c>
      <c r="E83" s="241" t="s">
        <v>18</v>
      </c>
      <c r="F83" s="370">
        <v>110</v>
      </c>
      <c r="G83" s="185">
        <f t="shared" si="0"/>
        <v>19.8</v>
      </c>
      <c r="H83" s="45">
        <f t="shared" si="1"/>
        <v>129.8</v>
      </c>
      <c r="I83" s="64"/>
    </row>
    <row r="84" spans="1:9" s="41" customFormat="1" ht="15.75" customHeight="1">
      <c r="A84" s="362">
        <v>68</v>
      </c>
      <c r="B84" s="368"/>
      <c r="C84" s="115" t="s">
        <v>56</v>
      </c>
      <c r="D84" s="106">
        <v>100219328</v>
      </c>
      <c r="E84" s="241" t="s">
        <v>18</v>
      </c>
      <c r="F84" s="370">
        <v>18605</v>
      </c>
      <c r="G84" s="185">
        <f t="shared" si="0"/>
        <v>3348.9</v>
      </c>
      <c r="H84" s="45">
        <f t="shared" si="1"/>
        <v>21953.9</v>
      </c>
      <c r="I84" s="64"/>
    </row>
    <row r="85" spans="1:9" s="41" customFormat="1" ht="15.75" customHeight="1">
      <c r="A85" s="362">
        <v>69</v>
      </c>
      <c r="B85" s="368"/>
      <c r="C85" s="163" t="s">
        <v>97</v>
      </c>
      <c r="D85" s="169">
        <v>100219432</v>
      </c>
      <c r="E85" s="241" t="s">
        <v>18</v>
      </c>
      <c r="F85" s="373">
        <v>6500</v>
      </c>
      <c r="G85" s="185">
        <f t="shared" si="0"/>
        <v>1170</v>
      </c>
      <c r="H85" s="45">
        <f>F85+G85</f>
        <v>7670</v>
      </c>
      <c r="I85" s="64"/>
    </row>
    <row r="86" spans="1:8" s="41" customFormat="1" ht="15.75" customHeight="1">
      <c r="A86" s="362">
        <v>70</v>
      </c>
      <c r="B86" s="368"/>
      <c r="C86" s="113" t="s">
        <v>57</v>
      </c>
      <c r="D86" s="104">
        <v>100217016</v>
      </c>
      <c r="E86" s="241" t="s">
        <v>18</v>
      </c>
      <c r="F86" s="371">
        <v>382</v>
      </c>
      <c r="G86" s="185">
        <f t="shared" si="0"/>
        <v>68.75999999999999</v>
      </c>
      <c r="H86" s="45">
        <f t="shared" si="1"/>
        <v>450.76</v>
      </c>
    </row>
    <row r="87" spans="1:8" s="41" customFormat="1" ht="15.75" customHeight="1">
      <c r="A87" s="362">
        <v>71</v>
      </c>
      <c r="B87" s="368"/>
      <c r="C87" s="113" t="s">
        <v>58</v>
      </c>
      <c r="D87" s="104">
        <v>100201013</v>
      </c>
      <c r="E87" s="241" t="s">
        <v>18</v>
      </c>
      <c r="F87" s="371">
        <v>210</v>
      </c>
      <c r="G87" s="185">
        <f t="shared" si="0"/>
        <v>37.8</v>
      </c>
      <c r="H87" s="45">
        <f t="shared" si="1"/>
        <v>247.8</v>
      </c>
    </row>
    <row r="88" spans="1:8" s="41" customFormat="1" ht="15.75" customHeight="1">
      <c r="A88" s="362">
        <v>72</v>
      </c>
      <c r="B88" s="368"/>
      <c r="C88" s="158" t="s">
        <v>89</v>
      </c>
      <c r="D88" s="169">
        <v>100201016</v>
      </c>
      <c r="E88" s="241" t="s">
        <v>18</v>
      </c>
      <c r="F88" s="373">
        <v>452</v>
      </c>
      <c r="G88" s="185">
        <f t="shared" si="0"/>
        <v>81.36</v>
      </c>
      <c r="H88" s="45">
        <f>F88+G88</f>
        <v>533.36</v>
      </c>
    </row>
    <row r="89" spans="1:8" s="41" customFormat="1" ht="15.75" customHeight="1">
      <c r="A89" s="362">
        <v>73</v>
      </c>
      <c r="B89" s="368"/>
      <c r="C89" s="116" t="s">
        <v>59</v>
      </c>
      <c r="D89" s="110" t="s">
        <v>60</v>
      </c>
      <c r="E89" s="241" t="s">
        <v>18</v>
      </c>
      <c r="F89" s="371">
        <v>325</v>
      </c>
      <c r="G89" s="185">
        <f t="shared" si="0"/>
        <v>58.5</v>
      </c>
      <c r="H89" s="45">
        <f t="shared" si="1"/>
        <v>383.5</v>
      </c>
    </row>
    <row r="90" spans="1:8" s="41" customFormat="1" ht="15.75" customHeight="1">
      <c r="A90" s="362">
        <v>74</v>
      </c>
      <c r="B90" s="368"/>
      <c r="C90" s="116" t="s">
        <v>61</v>
      </c>
      <c r="D90" s="110" t="s">
        <v>62</v>
      </c>
      <c r="E90" s="241" t="s">
        <v>18</v>
      </c>
      <c r="F90" s="371">
        <v>496</v>
      </c>
      <c r="G90" s="185">
        <f t="shared" si="0"/>
        <v>89.28</v>
      </c>
      <c r="H90" s="45">
        <f t="shared" si="1"/>
        <v>585.28</v>
      </c>
    </row>
    <row r="91" spans="1:8" s="41" customFormat="1" ht="15.75" customHeight="1">
      <c r="A91" s="362">
        <v>75</v>
      </c>
      <c r="B91" s="368"/>
      <c r="C91" s="116" t="s">
        <v>182</v>
      </c>
      <c r="D91" s="110">
        <v>100512374</v>
      </c>
      <c r="E91" s="241" t="s">
        <v>18</v>
      </c>
      <c r="F91" s="371">
        <v>188</v>
      </c>
      <c r="G91" s="185">
        <f t="shared" si="0"/>
        <v>33.839999999999996</v>
      </c>
      <c r="H91" s="45">
        <f t="shared" si="1"/>
        <v>221.84</v>
      </c>
    </row>
    <row r="92" spans="1:8" s="41" customFormat="1" ht="15.75" customHeight="1">
      <c r="A92" s="362">
        <v>76</v>
      </c>
      <c r="B92" s="368"/>
      <c r="C92" s="116" t="s">
        <v>63</v>
      </c>
      <c r="D92" s="110" t="s">
        <v>64</v>
      </c>
      <c r="E92" s="241" t="s">
        <v>18</v>
      </c>
      <c r="F92" s="371">
        <v>437</v>
      </c>
      <c r="G92" s="185">
        <f t="shared" si="0"/>
        <v>78.66</v>
      </c>
      <c r="H92" s="45">
        <f t="shared" si="1"/>
        <v>515.66</v>
      </c>
    </row>
    <row r="93" spans="1:8" s="41" customFormat="1" ht="15.75" customHeight="1">
      <c r="A93" s="362">
        <v>77</v>
      </c>
      <c r="B93" s="368"/>
      <c r="C93" s="116" t="s">
        <v>65</v>
      </c>
      <c r="D93" s="110">
        <v>100201014</v>
      </c>
      <c r="E93" s="241" t="s">
        <v>18</v>
      </c>
      <c r="F93" s="371">
        <v>132</v>
      </c>
      <c r="G93" s="185">
        <f aca="true" t="shared" si="3" ref="G93:G128">F93*0.18</f>
        <v>23.759999999999998</v>
      </c>
      <c r="H93" s="45">
        <f t="shared" si="1"/>
        <v>155.76</v>
      </c>
    </row>
    <row r="94" spans="1:8" s="41" customFormat="1" ht="15.75" customHeight="1">
      <c r="A94" s="362">
        <v>78</v>
      </c>
      <c r="B94" s="368"/>
      <c r="C94" s="116" t="s">
        <v>66</v>
      </c>
      <c r="D94" s="111">
        <v>100201004</v>
      </c>
      <c r="E94" s="241" t="s">
        <v>18</v>
      </c>
      <c r="F94" s="371">
        <v>124</v>
      </c>
      <c r="G94" s="185">
        <f t="shared" si="3"/>
        <v>22.32</v>
      </c>
      <c r="H94" s="45">
        <f>F94+G94</f>
        <v>146.32</v>
      </c>
    </row>
    <row r="95" spans="1:8" s="41" customFormat="1" ht="15.75" customHeight="1">
      <c r="A95" s="362">
        <v>79</v>
      </c>
      <c r="B95" s="368"/>
      <c r="C95" s="158" t="s">
        <v>90</v>
      </c>
      <c r="D95" s="169">
        <v>100201025</v>
      </c>
      <c r="E95" s="241" t="s">
        <v>18</v>
      </c>
      <c r="F95" s="373">
        <v>622</v>
      </c>
      <c r="G95" s="185">
        <f t="shared" si="3"/>
        <v>111.96</v>
      </c>
      <c r="H95" s="45">
        <f>F95+G95</f>
        <v>733.96</v>
      </c>
    </row>
    <row r="96" spans="1:8" s="41" customFormat="1" ht="15.75" customHeight="1">
      <c r="A96" s="362">
        <v>80</v>
      </c>
      <c r="B96" s="368"/>
      <c r="C96" s="116" t="s">
        <v>67</v>
      </c>
      <c r="D96" s="109">
        <v>100201012</v>
      </c>
      <c r="E96" s="241" t="s">
        <v>18</v>
      </c>
      <c r="F96" s="371">
        <v>185</v>
      </c>
      <c r="G96" s="185">
        <f t="shared" si="3"/>
        <v>33.3</v>
      </c>
      <c r="H96" s="45">
        <f aca="true" t="shared" si="4" ref="H96:H128">F96+G96</f>
        <v>218.3</v>
      </c>
    </row>
    <row r="97" spans="1:8" s="41" customFormat="1" ht="15.75" customHeight="1">
      <c r="A97" s="362">
        <v>81</v>
      </c>
      <c r="B97" s="368"/>
      <c r="C97" s="115" t="s">
        <v>68</v>
      </c>
      <c r="D97" s="106">
        <v>100201023</v>
      </c>
      <c r="E97" s="241" t="s">
        <v>18</v>
      </c>
      <c r="F97" s="371">
        <v>400</v>
      </c>
      <c r="G97" s="185">
        <f t="shared" si="3"/>
        <v>72</v>
      </c>
      <c r="H97" s="45">
        <f t="shared" si="4"/>
        <v>472</v>
      </c>
    </row>
    <row r="98" spans="1:8" s="41" customFormat="1" ht="15.75" customHeight="1">
      <c r="A98" s="362">
        <v>82</v>
      </c>
      <c r="B98" s="368"/>
      <c r="C98" s="113" t="s">
        <v>69</v>
      </c>
      <c r="D98" s="104">
        <v>100219060</v>
      </c>
      <c r="E98" s="241" t="s">
        <v>18</v>
      </c>
      <c r="F98" s="371">
        <v>49</v>
      </c>
      <c r="G98" s="185">
        <f t="shared" si="3"/>
        <v>8.82</v>
      </c>
      <c r="H98" s="45">
        <f t="shared" si="4"/>
        <v>57.82</v>
      </c>
    </row>
    <row r="99" spans="1:8" ht="15.75" customHeight="1">
      <c r="A99" s="362">
        <v>83</v>
      </c>
      <c r="B99" s="368"/>
      <c r="C99" s="114" t="s">
        <v>111</v>
      </c>
      <c r="D99" s="105">
        <v>100219019</v>
      </c>
      <c r="E99" s="241" t="s">
        <v>18</v>
      </c>
      <c r="F99" s="372">
        <v>202</v>
      </c>
      <c r="G99" s="185">
        <f t="shared" si="3"/>
        <v>36.36</v>
      </c>
      <c r="H99" s="45">
        <f t="shared" si="4"/>
        <v>238.36</v>
      </c>
    </row>
    <row r="100" spans="1:8" ht="15.75" customHeight="1">
      <c r="A100" s="362">
        <v>84</v>
      </c>
      <c r="B100" s="368"/>
      <c r="C100" s="114" t="s">
        <v>70</v>
      </c>
      <c r="D100" s="105">
        <v>100219014</v>
      </c>
      <c r="E100" s="241" t="s">
        <v>18</v>
      </c>
      <c r="F100" s="372">
        <v>43</v>
      </c>
      <c r="G100" s="185">
        <f t="shared" si="3"/>
        <v>7.739999999999999</v>
      </c>
      <c r="H100" s="45">
        <f t="shared" si="4"/>
        <v>50.74</v>
      </c>
    </row>
    <row r="101" spans="1:8" ht="15.75" customHeight="1">
      <c r="A101" s="362">
        <v>85</v>
      </c>
      <c r="B101" s="368"/>
      <c r="C101" s="158" t="s">
        <v>98</v>
      </c>
      <c r="D101" s="169">
        <v>100219016</v>
      </c>
      <c r="E101" s="241" t="s">
        <v>18</v>
      </c>
      <c r="F101" s="373">
        <v>58</v>
      </c>
      <c r="G101" s="185">
        <f t="shared" si="3"/>
        <v>10.44</v>
      </c>
      <c r="H101" s="45">
        <f>F101+G101</f>
        <v>68.44</v>
      </c>
    </row>
    <row r="102" spans="1:8" ht="15.75" customHeight="1">
      <c r="A102" s="362">
        <v>86</v>
      </c>
      <c r="B102" s="368"/>
      <c r="C102" s="158" t="s">
        <v>105</v>
      </c>
      <c r="D102" s="169">
        <v>100219010</v>
      </c>
      <c r="E102" s="241" t="s">
        <v>18</v>
      </c>
      <c r="F102" s="373">
        <v>201</v>
      </c>
      <c r="G102" s="185">
        <f t="shared" si="3"/>
        <v>36.18</v>
      </c>
      <c r="H102" s="45">
        <f>F102+G102</f>
        <v>237.18</v>
      </c>
    </row>
    <row r="103" spans="1:8" ht="15.75" customHeight="1">
      <c r="A103" s="362">
        <v>87</v>
      </c>
      <c r="B103" s="368"/>
      <c r="C103" s="158" t="s">
        <v>106</v>
      </c>
      <c r="D103" s="169">
        <v>100219638</v>
      </c>
      <c r="E103" s="241" t="s">
        <v>18</v>
      </c>
      <c r="F103" s="373">
        <v>490</v>
      </c>
      <c r="G103" s="185">
        <f t="shared" si="3"/>
        <v>88.2</v>
      </c>
      <c r="H103" s="45">
        <f>F103+G103</f>
        <v>578.2</v>
      </c>
    </row>
    <row r="104" spans="1:8" s="41" customFormat="1" ht="15.75" customHeight="1">
      <c r="A104" s="362">
        <v>88</v>
      </c>
      <c r="B104" s="368"/>
      <c r="C104" s="115" t="s">
        <v>71</v>
      </c>
      <c r="D104" s="106">
        <v>100207070</v>
      </c>
      <c r="E104" s="241" t="s">
        <v>18</v>
      </c>
      <c r="F104" s="371">
        <v>64872</v>
      </c>
      <c r="G104" s="185">
        <f t="shared" si="3"/>
        <v>11676.96</v>
      </c>
      <c r="H104" s="45">
        <f t="shared" si="4"/>
        <v>76548.95999999999</v>
      </c>
    </row>
    <row r="105" spans="1:8" s="41" customFormat="1" ht="15.75" customHeight="1">
      <c r="A105" s="362">
        <v>89</v>
      </c>
      <c r="B105" s="368"/>
      <c r="C105" s="115" t="s">
        <v>183</v>
      </c>
      <c r="D105" s="106">
        <v>100207032</v>
      </c>
      <c r="E105" s="241" t="s">
        <v>18</v>
      </c>
      <c r="F105" s="371">
        <v>43440</v>
      </c>
      <c r="G105" s="185">
        <f>F105*0.18</f>
        <v>7819.2</v>
      </c>
      <c r="H105" s="45">
        <f>F105+G105</f>
        <v>51259.2</v>
      </c>
    </row>
    <row r="106" spans="1:8" s="41" customFormat="1" ht="15.75" customHeight="1">
      <c r="A106" s="362">
        <v>90</v>
      </c>
      <c r="B106" s="368"/>
      <c r="C106" s="115" t="s">
        <v>72</v>
      </c>
      <c r="D106" s="106">
        <v>100205089</v>
      </c>
      <c r="E106" s="241" t="s">
        <v>18</v>
      </c>
      <c r="F106" s="371">
        <v>390</v>
      </c>
      <c r="G106" s="185">
        <f t="shared" si="3"/>
        <v>70.2</v>
      </c>
      <c r="H106" s="45">
        <f t="shared" si="4"/>
        <v>460.2</v>
      </c>
    </row>
    <row r="107" spans="1:8" s="41" customFormat="1" ht="15.75" customHeight="1">
      <c r="A107" s="362">
        <v>91</v>
      </c>
      <c r="B107" s="368"/>
      <c r="C107" s="119" t="s">
        <v>73</v>
      </c>
      <c r="D107" s="106">
        <v>100205090</v>
      </c>
      <c r="E107" s="241" t="s">
        <v>18</v>
      </c>
      <c r="F107" s="371">
        <v>317</v>
      </c>
      <c r="G107" s="185">
        <f t="shared" si="3"/>
        <v>57.059999999999995</v>
      </c>
      <c r="H107" s="45">
        <f t="shared" si="4"/>
        <v>374.06</v>
      </c>
    </row>
    <row r="108" spans="1:8" s="41" customFormat="1" ht="15.75" customHeight="1">
      <c r="A108" s="362">
        <v>92</v>
      </c>
      <c r="B108" s="368"/>
      <c r="C108" s="116" t="s">
        <v>74</v>
      </c>
      <c r="D108" s="106">
        <v>100205087</v>
      </c>
      <c r="E108" s="241" t="s">
        <v>18</v>
      </c>
      <c r="F108" s="371">
        <v>305</v>
      </c>
      <c r="G108" s="185">
        <f t="shared" si="3"/>
        <v>54.9</v>
      </c>
      <c r="H108" s="45">
        <f t="shared" si="4"/>
        <v>359.9</v>
      </c>
    </row>
    <row r="109" spans="1:8" s="41" customFormat="1" ht="15.75" customHeight="1">
      <c r="A109" s="362">
        <v>93</v>
      </c>
      <c r="B109" s="368"/>
      <c r="C109" s="116" t="s">
        <v>184</v>
      </c>
      <c r="D109" s="106">
        <v>100205190</v>
      </c>
      <c r="E109" s="241" t="s">
        <v>18</v>
      </c>
      <c r="F109" s="371">
        <v>429</v>
      </c>
      <c r="G109" s="185">
        <f t="shared" si="3"/>
        <v>77.22</v>
      </c>
      <c r="H109" s="45">
        <f t="shared" si="4"/>
        <v>506.22</v>
      </c>
    </row>
    <row r="110" spans="1:8" s="41" customFormat="1" ht="15.75" customHeight="1">
      <c r="A110" s="362">
        <v>94</v>
      </c>
      <c r="B110" s="368"/>
      <c r="C110" s="113" t="s">
        <v>75</v>
      </c>
      <c r="D110" s="104">
        <v>100207026</v>
      </c>
      <c r="E110" s="241" t="s">
        <v>18</v>
      </c>
      <c r="F110" s="371">
        <v>20</v>
      </c>
      <c r="G110" s="185">
        <f t="shared" si="3"/>
        <v>3.5999999999999996</v>
      </c>
      <c r="H110" s="45">
        <f t="shared" si="4"/>
        <v>23.6</v>
      </c>
    </row>
    <row r="111" spans="1:8" s="41" customFormat="1" ht="15.75" customHeight="1">
      <c r="A111" s="362">
        <v>95</v>
      </c>
      <c r="B111" s="368"/>
      <c r="C111" s="158" t="s">
        <v>108</v>
      </c>
      <c r="D111" s="169">
        <v>100219635</v>
      </c>
      <c r="E111" s="241" t="s">
        <v>18</v>
      </c>
      <c r="F111" s="373">
        <v>600</v>
      </c>
      <c r="G111" s="185">
        <f t="shared" si="3"/>
        <v>108</v>
      </c>
      <c r="H111" s="45">
        <f>F111+G111</f>
        <v>708</v>
      </c>
    </row>
    <row r="112" spans="1:8" s="41" customFormat="1" ht="15.75" customHeight="1">
      <c r="A112" s="362">
        <v>96</v>
      </c>
      <c r="B112" s="368"/>
      <c r="C112" s="116" t="s">
        <v>100</v>
      </c>
      <c r="D112" s="107">
        <v>100204019</v>
      </c>
      <c r="E112" s="365" t="s">
        <v>101</v>
      </c>
      <c r="F112" s="376">
        <v>1</v>
      </c>
      <c r="G112" s="185">
        <f t="shared" si="3"/>
        <v>0.18</v>
      </c>
      <c r="H112" s="45">
        <f>F112+G112</f>
        <v>1.18</v>
      </c>
    </row>
    <row r="113" spans="1:8" s="41" customFormat="1" ht="15.75" customHeight="1">
      <c r="A113" s="362">
        <v>97</v>
      </c>
      <c r="B113" s="368"/>
      <c r="C113" s="113" t="s">
        <v>76</v>
      </c>
      <c r="D113" s="104">
        <v>100202002</v>
      </c>
      <c r="E113" s="241" t="s">
        <v>77</v>
      </c>
      <c r="F113" s="371">
        <v>585</v>
      </c>
      <c r="G113" s="185">
        <f t="shared" si="3"/>
        <v>105.3</v>
      </c>
      <c r="H113" s="45">
        <f t="shared" si="4"/>
        <v>690.3</v>
      </c>
    </row>
    <row r="114" spans="1:8" s="41" customFormat="1" ht="15.75" customHeight="1">
      <c r="A114" s="362">
        <v>98</v>
      </c>
      <c r="B114" s="368"/>
      <c r="C114" s="113" t="s">
        <v>78</v>
      </c>
      <c r="D114" s="104">
        <v>100202017</v>
      </c>
      <c r="E114" s="241" t="s">
        <v>77</v>
      </c>
      <c r="F114" s="371">
        <v>820</v>
      </c>
      <c r="G114" s="185">
        <f t="shared" si="3"/>
        <v>147.6</v>
      </c>
      <c r="H114" s="45">
        <f t="shared" si="4"/>
        <v>967.6</v>
      </c>
    </row>
    <row r="115" spans="1:8" ht="15.75" customHeight="1">
      <c r="A115" s="362">
        <v>99</v>
      </c>
      <c r="B115" s="368"/>
      <c r="C115" s="117" t="s">
        <v>79</v>
      </c>
      <c r="D115" s="105">
        <v>100202007</v>
      </c>
      <c r="E115" s="241" t="s">
        <v>77</v>
      </c>
      <c r="F115" s="374">
        <v>204</v>
      </c>
      <c r="G115" s="185">
        <f t="shared" si="3"/>
        <v>36.72</v>
      </c>
      <c r="H115" s="45">
        <f t="shared" si="4"/>
        <v>240.72</v>
      </c>
    </row>
    <row r="116" spans="1:8" s="41" customFormat="1" ht="15.75" customHeight="1">
      <c r="A116" s="362">
        <v>100</v>
      </c>
      <c r="B116" s="368"/>
      <c r="C116" s="113" t="s">
        <v>80</v>
      </c>
      <c r="D116" s="104">
        <v>100202008</v>
      </c>
      <c r="E116" s="241" t="s">
        <v>77</v>
      </c>
      <c r="F116" s="371">
        <v>468</v>
      </c>
      <c r="G116" s="185">
        <f t="shared" si="3"/>
        <v>84.24</v>
      </c>
      <c r="H116" s="45">
        <f t="shared" si="4"/>
        <v>552.24</v>
      </c>
    </row>
    <row r="117" spans="1:8" s="41" customFormat="1" ht="15.75" customHeight="1">
      <c r="A117" s="362">
        <v>101</v>
      </c>
      <c r="B117" s="368"/>
      <c r="C117" s="113" t="s">
        <v>81</v>
      </c>
      <c r="D117" s="104">
        <v>100202003</v>
      </c>
      <c r="E117" s="241" t="s">
        <v>77</v>
      </c>
      <c r="F117" s="371">
        <v>672</v>
      </c>
      <c r="G117" s="185">
        <f t="shared" si="3"/>
        <v>120.96</v>
      </c>
      <c r="H117" s="45">
        <f t="shared" si="4"/>
        <v>792.96</v>
      </c>
    </row>
    <row r="118" spans="1:8" s="41" customFormat="1" ht="15.75" customHeight="1">
      <c r="A118" s="362">
        <v>102</v>
      </c>
      <c r="B118" s="368"/>
      <c r="C118" s="113" t="s">
        <v>82</v>
      </c>
      <c r="D118" s="104">
        <v>100207022</v>
      </c>
      <c r="E118" s="241" t="s">
        <v>18</v>
      </c>
      <c r="F118" s="371">
        <v>1260</v>
      </c>
      <c r="G118" s="185">
        <f t="shared" si="3"/>
        <v>226.79999999999998</v>
      </c>
      <c r="H118" s="45">
        <f t="shared" si="4"/>
        <v>1486.8</v>
      </c>
    </row>
    <row r="119" spans="1:8" s="41" customFormat="1" ht="15.75" customHeight="1">
      <c r="A119" s="362">
        <v>103</v>
      </c>
      <c r="B119" s="368"/>
      <c r="C119" s="158" t="s">
        <v>104</v>
      </c>
      <c r="D119" s="169">
        <v>100216007</v>
      </c>
      <c r="E119" s="241" t="s">
        <v>18</v>
      </c>
      <c r="F119" s="373">
        <v>1.9</v>
      </c>
      <c r="G119" s="185">
        <f t="shared" si="3"/>
        <v>0.34199999999999997</v>
      </c>
      <c r="H119" s="45">
        <f>F119+G119</f>
        <v>2.242</v>
      </c>
    </row>
    <row r="120" spans="1:8" ht="30.75" customHeight="1">
      <c r="A120" s="362">
        <v>104</v>
      </c>
      <c r="B120" s="368"/>
      <c r="C120" s="122" t="s">
        <v>83</v>
      </c>
      <c r="D120" s="105">
        <v>100207053</v>
      </c>
      <c r="E120" s="257" t="s">
        <v>18</v>
      </c>
      <c r="F120" s="371">
        <v>87</v>
      </c>
      <c r="G120" s="185">
        <f t="shared" si="3"/>
        <v>15.66</v>
      </c>
      <c r="H120" s="45">
        <f t="shared" si="4"/>
        <v>102.66</v>
      </c>
    </row>
    <row r="121" spans="1:8" ht="21" customHeight="1">
      <c r="A121" s="362">
        <v>105</v>
      </c>
      <c r="B121" s="368"/>
      <c r="C121" s="122" t="s">
        <v>185</v>
      </c>
      <c r="D121" s="105">
        <v>100207054</v>
      </c>
      <c r="E121" s="257" t="s">
        <v>18</v>
      </c>
      <c r="F121" s="371">
        <v>162</v>
      </c>
      <c r="G121" s="185">
        <f>F121*0.18</f>
        <v>29.16</v>
      </c>
      <c r="H121" s="45">
        <f>F121+G121</f>
        <v>191.16</v>
      </c>
    </row>
    <row r="122" spans="1:8" ht="15" customHeight="1">
      <c r="A122" s="362">
        <v>106</v>
      </c>
      <c r="B122" s="368"/>
      <c r="C122" s="158" t="s">
        <v>109</v>
      </c>
      <c r="D122" s="169">
        <v>100213014</v>
      </c>
      <c r="E122" s="241" t="s">
        <v>18</v>
      </c>
      <c r="F122" s="373">
        <v>0.86</v>
      </c>
      <c r="G122" s="185">
        <f t="shared" si="3"/>
        <v>0.1548</v>
      </c>
      <c r="H122" s="45">
        <f>F122+G122</f>
        <v>1.0148</v>
      </c>
    </row>
    <row r="123" spans="1:8" ht="17.25" customHeight="1">
      <c r="A123" s="362">
        <v>107</v>
      </c>
      <c r="B123" s="368"/>
      <c r="C123" s="158" t="s">
        <v>99</v>
      </c>
      <c r="D123" s="169">
        <v>100213016</v>
      </c>
      <c r="E123" s="241" t="s">
        <v>18</v>
      </c>
      <c r="F123" s="373">
        <v>1.01</v>
      </c>
      <c r="G123" s="185">
        <f t="shared" si="3"/>
        <v>0.1818</v>
      </c>
      <c r="H123" s="45">
        <f>F123+G123</f>
        <v>1.1918</v>
      </c>
    </row>
    <row r="124" spans="1:8" ht="17.25" customHeight="1" thickBot="1">
      <c r="A124" s="362">
        <v>108</v>
      </c>
      <c r="B124" s="368"/>
      <c r="C124" s="158" t="s">
        <v>148</v>
      </c>
      <c r="D124" s="169">
        <v>100219251</v>
      </c>
      <c r="E124" s="241" t="s">
        <v>18</v>
      </c>
      <c r="F124" s="373">
        <v>138</v>
      </c>
      <c r="G124" s="185">
        <f>F124*0.18</f>
        <v>24.84</v>
      </c>
      <c r="H124" s="45">
        <f>F124+G124</f>
        <v>162.84</v>
      </c>
    </row>
    <row r="125" spans="1:8" s="36" customFormat="1" ht="28.5" customHeight="1" thickBot="1">
      <c r="A125" s="124"/>
      <c r="B125" s="367"/>
      <c r="C125" s="123" t="s">
        <v>9</v>
      </c>
      <c r="D125" s="28" t="s">
        <v>10</v>
      </c>
      <c r="E125" s="29" t="s">
        <v>11</v>
      </c>
      <c r="F125" s="134" t="s">
        <v>12</v>
      </c>
      <c r="G125" s="30" t="s">
        <v>13</v>
      </c>
      <c r="H125" s="31" t="s">
        <v>14</v>
      </c>
    </row>
    <row r="126" spans="1:8" ht="17.25" customHeight="1">
      <c r="A126" s="362">
        <v>109</v>
      </c>
      <c r="B126" s="368"/>
      <c r="C126" s="158" t="s">
        <v>103</v>
      </c>
      <c r="D126" s="169">
        <v>100219386</v>
      </c>
      <c r="E126" s="241" t="s">
        <v>18</v>
      </c>
      <c r="F126" s="375">
        <v>20.5</v>
      </c>
      <c r="G126" s="185">
        <f t="shared" si="3"/>
        <v>3.69</v>
      </c>
      <c r="H126" s="45">
        <f>F126+G126</f>
        <v>24.19</v>
      </c>
    </row>
    <row r="127" spans="1:8" ht="15.75" customHeight="1">
      <c r="A127" s="362">
        <v>110</v>
      </c>
      <c r="B127" s="368"/>
      <c r="C127" s="114" t="s">
        <v>84</v>
      </c>
      <c r="D127" s="105">
        <v>100219529</v>
      </c>
      <c r="E127" s="241" t="s">
        <v>18</v>
      </c>
      <c r="F127" s="374">
        <v>42206</v>
      </c>
      <c r="G127" s="185">
        <f t="shared" si="3"/>
        <v>7597.08</v>
      </c>
      <c r="H127" s="45">
        <f t="shared" si="4"/>
        <v>49803.08</v>
      </c>
    </row>
    <row r="128" spans="1:8" ht="15.75" customHeight="1" thickBot="1">
      <c r="A128" s="362">
        <v>111</v>
      </c>
      <c r="B128" s="368"/>
      <c r="C128" s="177" t="s">
        <v>85</v>
      </c>
      <c r="D128" s="170">
        <v>100219528</v>
      </c>
      <c r="E128" s="330" t="s">
        <v>18</v>
      </c>
      <c r="F128" s="377">
        <v>42206</v>
      </c>
      <c r="G128" s="187">
        <f t="shared" si="3"/>
        <v>7597.08</v>
      </c>
      <c r="H128" s="359">
        <f t="shared" si="4"/>
        <v>49803.08</v>
      </c>
    </row>
    <row r="129" ht="13.5" customHeight="1"/>
    <row r="130" ht="13.5" customHeight="1"/>
    <row r="131" ht="13.5" customHeight="1"/>
    <row r="132" spans="3:4" ht="13.5" customHeight="1">
      <c r="C132" s="125" t="s">
        <v>175</v>
      </c>
      <c r="D132" s="125" t="s">
        <v>179</v>
      </c>
    </row>
    <row r="133" spans="3:4" ht="13.5" customHeight="1">
      <c r="C133" s="125"/>
      <c r="D133" s="125"/>
    </row>
    <row r="134" spans="3:8" ht="13.5" customHeight="1">
      <c r="C134" s="82"/>
      <c r="D134" s="79"/>
      <c r="E134" s="80"/>
      <c r="F134" s="379"/>
      <c r="G134" s="83"/>
      <c r="H134" s="83"/>
    </row>
    <row r="135" spans="3:8" ht="13.5" customHeight="1">
      <c r="C135" s="361" t="s">
        <v>86</v>
      </c>
      <c r="D135" s="360" t="s">
        <v>87</v>
      </c>
      <c r="E135" s="86"/>
      <c r="F135" s="138"/>
      <c r="H135" s="87"/>
    </row>
    <row r="136" spans="3:4" ht="25.5" customHeight="1">
      <c r="C136" s="125"/>
      <c r="D136" s="126"/>
    </row>
    <row r="137" ht="13.5" customHeight="1">
      <c r="C137" s="289" t="s">
        <v>176</v>
      </c>
    </row>
    <row r="138" spans="3:8" ht="31.5" customHeight="1">
      <c r="C138" s="361" t="s">
        <v>177</v>
      </c>
      <c r="D138" s="360" t="s">
        <v>178</v>
      </c>
      <c r="E138" s="86"/>
      <c r="F138" s="138"/>
      <c r="H138" s="87"/>
    </row>
    <row r="139" spans="6:8" s="88" customFormat="1" ht="12.75">
      <c r="F139" s="380"/>
      <c r="G139" s="89"/>
      <c r="H139" s="89"/>
    </row>
    <row r="140" spans="3:8" s="93" customFormat="1" ht="12.75">
      <c r="C140" s="92"/>
      <c r="E140" s="94"/>
      <c r="F140" s="140"/>
      <c r="G140" s="94"/>
      <c r="H140" s="94"/>
    </row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</sheetData>
  <sheetProtection/>
  <mergeCells count="4">
    <mergeCell ref="E3:H3"/>
    <mergeCell ref="C5:F5"/>
    <mergeCell ref="D8:E8"/>
    <mergeCell ref="C10:H10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12" sqref="B12:G12"/>
    </sheetView>
  </sheetViews>
  <sheetFormatPr defaultColWidth="9.140625" defaultRowHeight="13.5" customHeight="1"/>
  <cols>
    <col min="1" max="1" width="4.421875" style="43" customWidth="1"/>
    <col min="2" max="2" width="54.8515625" style="75" customWidth="1"/>
    <col min="3" max="3" width="16.8515625" style="76" customWidth="1"/>
    <col min="4" max="4" width="7.421875" style="76" customWidth="1"/>
    <col min="5" max="5" width="11.8515625" style="135" customWidth="1"/>
    <col min="6" max="6" width="13.57421875" style="43" customWidth="1"/>
    <col min="7" max="7" width="15.8515625" style="77" customWidth="1"/>
    <col min="8" max="8" width="9.140625" style="43" hidden="1" customWidth="1"/>
    <col min="9" max="9" width="11.00390625" style="43" hidden="1" customWidth="1"/>
    <col min="10" max="10" width="15.8515625" style="77" hidden="1" customWidth="1"/>
    <col min="11" max="11" width="11.7109375" style="43" hidden="1" customWidth="1"/>
    <col min="12" max="16384" width="9.140625" style="43" customWidth="1"/>
  </cols>
  <sheetData>
    <row r="1" spans="2:11" s="6" customFormat="1" ht="15.75">
      <c r="B1" s="1"/>
      <c r="C1" s="2"/>
      <c r="D1" s="2"/>
      <c r="E1" s="127"/>
      <c r="F1" s="3" t="s">
        <v>0</v>
      </c>
      <c r="G1" s="3"/>
      <c r="H1" s="4"/>
      <c r="I1" s="4"/>
      <c r="J1" s="3"/>
      <c r="K1" s="5"/>
    </row>
    <row r="2" spans="2:11" s="6" customFormat="1" ht="15.75">
      <c r="B2" s="1"/>
      <c r="C2" s="2"/>
      <c r="D2" s="2"/>
      <c r="E2" s="128"/>
      <c r="F2" s="7"/>
      <c r="G2" s="2"/>
      <c r="H2" s="4"/>
      <c r="I2" s="4"/>
      <c r="J2" s="2"/>
      <c r="K2" s="5"/>
    </row>
    <row r="3" spans="2:11" s="6" customFormat="1" ht="15.75">
      <c r="B3" s="1"/>
      <c r="C3" s="2"/>
      <c r="D3" s="2"/>
      <c r="E3" s="127"/>
      <c r="F3" s="2"/>
      <c r="G3" s="2"/>
      <c r="H3" s="4"/>
      <c r="I3" s="4"/>
      <c r="J3" s="2"/>
      <c r="K3" s="5"/>
    </row>
    <row r="4" spans="2:11" s="6" customFormat="1" ht="15.75">
      <c r="B4" s="1"/>
      <c r="C4" s="2"/>
      <c r="D4" s="2"/>
      <c r="E4" s="127"/>
      <c r="F4" s="2"/>
      <c r="G4" s="2"/>
      <c r="H4" s="4"/>
      <c r="I4" s="4"/>
      <c r="J4" s="2"/>
      <c r="K4" s="5"/>
    </row>
    <row r="5" spans="2:11" s="10" customFormat="1" ht="15.75">
      <c r="B5" s="8"/>
      <c r="C5" s="7"/>
      <c r="D5" s="381" t="s">
        <v>159</v>
      </c>
      <c r="E5" s="381"/>
      <c r="F5" s="381"/>
      <c r="G5" s="381"/>
      <c r="H5" s="381"/>
      <c r="I5" s="381"/>
      <c r="J5" s="381"/>
      <c r="K5" s="9"/>
    </row>
    <row r="6" spans="3:11" s="10" customFormat="1" ht="15.75">
      <c r="C6" s="11"/>
      <c r="E6" s="129"/>
      <c r="F6" s="12"/>
      <c r="I6" s="13"/>
      <c r="K6" s="9"/>
    </row>
    <row r="7" spans="2:11" s="13" customFormat="1" ht="23.25">
      <c r="B7" s="382" t="s">
        <v>2</v>
      </c>
      <c r="C7" s="382"/>
      <c r="D7" s="382"/>
      <c r="E7" s="382"/>
      <c r="F7" s="14"/>
      <c r="G7" s="14"/>
      <c r="H7" s="15"/>
      <c r="I7" s="15"/>
      <c r="J7" s="14"/>
      <c r="K7" s="16"/>
    </row>
    <row r="8" spans="2:11" s="18" customFormat="1" ht="15.75">
      <c r="B8" s="17" t="s">
        <v>3</v>
      </c>
      <c r="D8" s="17"/>
      <c r="E8" s="130"/>
      <c r="F8" s="19"/>
      <c r="G8" s="17"/>
      <c r="H8" s="17"/>
      <c r="I8" s="20"/>
      <c r="J8" s="17"/>
      <c r="K8" s="21"/>
    </row>
    <row r="9" spans="2:11" s="18" customFormat="1" ht="15.75">
      <c r="B9" s="17" t="s">
        <v>4</v>
      </c>
      <c r="D9" s="17"/>
      <c r="E9" s="130"/>
      <c r="F9" s="19"/>
      <c r="G9" s="17"/>
      <c r="H9" s="17"/>
      <c r="I9" s="20"/>
      <c r="J9" s="17"/>
      <c r="K9" s="21"/>
    </row>
    <row r="10" spans="3:11" s="18" customFormat="1" ht="15.75">
      <c r="C10" s="383" t="s">
        <v>5</v>
      </c>
      <c r="D10" s="383"/>
      <c r="E10" s="131"/>
      <c r="H10" s="22"/>
      <c r="I10" s="20"/>
      <c r="K10" s="21"/>
    </row>
    <row r="11" spans="2:11" s="18" customFormat="1" ht="15.75">
      <c r="B11" s="17" t="s">
        <v>6</v>
      </c>
      <c r="D11" s="17"/>
      <c r="E11" s="130"/>
      <c r="F11" s="19"/>
      <c r="G11" s="17"/>
      <c r="H11" s="17"/>
      <c r="I11" s="20"/>
      <c r="J11" s="17"/>
      <c r="K11" s="21"/>
    </row>
    <row r="12" spans="2:11" s="10" customFormat="1" ht="15.75" customHeight="1">
      <c r="B12" s="384"/>
      <c r="C12" s="384"/>
      <c r="D12" s="384"/>
      <c r="E12" s="384"/>
      <c r="F12" s="384"/>
      <c r="G12" s="384"/>
      <c r="I12" s="13"/>
      <c r="J12" s="9"/>
      <c r="K12" s="9"/>
    </row>
    <row r="13" spans="2:11" s="7" customFormat="1" ht="20.25">
      <c r="B13" s="23" t="s">
        <v>7</v>
      </c>
      <c r="D13" s="23"/>
      <c r="E13" s="132"/>
      <c r="F13" s="24"/>
      <c r="G13" s="23"/>
      <c r="H13" s="23"/>
      <c r="I13" s="20"/>
      <c r="J13" s="23"/>
      <c r="K13" s="25"/>
    </row>
    <row r="14" spans="2:11" s="7" customFormat="1" ht="15.75">
      <c r="B14" s="26" t="s">
        <v>8</v>
      </c>
      <c r="D14" s="26"/>
      <c r="E14" s="133"/>
      <c r="F14" s="27"/>
      <c r="G14" s="26"/>
      <c r="H14" s="26"/>
      <c r="I14" s="20"/>
      <c r="J14" s="26"/>
      <c r="K14" s="25"/>
    </row>
    <row r="15" spans="2:11" s="7" customFormat="1" ht="15.75">
      <c r="B15" s="26" t="s">
        <v>158</v>
      </c>
      <c r="D15" s="26"/>
      <c r="E15" s="133"/>
      <c r="F15" s="27"/>
      <c r="G15" s="26"/>
      <c r="H15" s="26"/>
      <c r="I15" s="20"/>
      <c r="J15" s="26"/>
      <c r="K15" s="25"/>
    </row>
    <row r="16" spans="2:11" s="7" customFormat="1" ht="16.5" thickBot="1">
      <c r="B16" s="26"/>
      <c r="D16" s="26"/>
      <c r="E16" s="133"/>
      <c r="F16" s="27"/>
      <c r="G16" s="26"/>
      <c r="H16" s="26"/>
      <c r="I16" s="20"/>
      <c r="J16" s="26"/>
      <c r="K16" s="25"/>
    </row>
    <row r="17" spans="1:11" s="36" customFormat="1" ht="30.75" customHeight="1" thickBot="1">
      <c r="A17" s="124"/>
      <c r="B17" s="123" t="s">
        <v>9</v>
      </c>
      <c r="C17" s="28" t="s">
        <v>10</v>
      </c>
      <c r="D17" s="29" t="s">
        <v>11</v>
      </c>
      <c r="E17" s="134" t="s">
        <v>12</v>
      </c>
      <c r="F17" s="30" t="s">
        <v>13</v>
      </c>
      <c r="G17" s="31" t="s">
        <v>14</v>
      </c>
      <c r="H17" s="32" t="s">
        <v>14</v>
      </c>
      <c r="I17" s="33"/>
      <c r="J17" s="34" t="s">
        <v>15</v>
      </c>
      <c r="K17" s="35" t="s">
        <v>16</v>
      </c>
    </row>
    <row r="18" spans="1:11" s="36" customFormat="1" ht="20.25" customHeight="1" thickBot="1">
      <c r="A18" s="311">
        <v>1</v>
      </c>
      <c r="B18" s="306" t="s">
        <v>169</v>
      </c>
      <c r="C18" s="307">
        <v>100205134</v>
      </c>
      <c r="D18" s="308" t="s">
        <v>18</v>
      </c>
      <c r="E18" s="309">
        <v>280</v>
      </c>
      <c r="F18" s="310">
        <f aca="true" t="shared" si="0" ref="F18:F25">E18*0.18</f>
        <v>50.4</v>
      </c>
      <c r="G18" s="312">
        <f aca="true" t="shared" si="1" ref="G18:G25">E18+F18</f>
        <v>330.4</v>
      </c>
      <c r="H18" s="304">
        <v>255</v>
      </c>
      <c r="I18" s="33"/>
      <c r="J18" s="283"/>
      <c r="K18" s="284"/>
    </row>
    <row r="19" spans="1:11" s="36" customFormat="1" ht="15.75" customHeight="1">
      <c r="A19" s="313">
        <v>2</v>
      </c>
      <c r="B19" s="301" t="s">
        <v>170</v>
      </c>
      <c r="C19" s="285">
        <v>100205155</v>
      </c>
      <c r="D19" s="305" t="s">
        <v>18</v>
      </c>
      <c r="E19" s="286">
        <v>655</v>
      </c>
      <c r="F19" s="261">
        <f t="shared" si="0"/>
        <v>117.89999999999999</v>
      </c>
      <c r="G19" s="314">
        <f t="shared" si="1"/>
        <v>772.9</v>
      </c>
      <c r="H19" s="282"/>
      <c r="I19" s="33"/>
      <c r="J19" s="283"/>
      <c r="K19" s="284"/>
    </row>
    <row r="20" spans="1:11" s="41" customFormat="1" ht="15.75" customHeight="1">
      <c r="A20" s="313">
        <v>3</v>
      </c>
      <c r="B20" s="302" t="s">
        <v>171</v>
      </c>
      <c r="C20" s="288">
        <v>100207828</v>
      </c>
      <c r="D20" s="296" t="s">
        <v>18</v>
      </c>
      <c r="E20" s="260">
        <v>21</v>
      </c>
      <c r="F20" s="250">
        <f t="shared" si="0"/>
        <v>3.78</v>
      </c>
      <c r="G20" s="315">
        <f t="shared" si="1"/>
        <v>24.78</v>
      </c>
      <c r="H20" s="37"/>
      <c r="I20" s="51"/>
      <c r="J20" s="42"/>
      <c r="K20" s="40"/>
    </row>
    <row r="21" spans="1:11" ht="17.25" customHeight="1">
      <c r="A21" s="313">
        <v>4</v>
      </c>
      <c r="B21" s="158" t="s">
        <v>148</v>
      </c>
      <c r="C21" s="295">
        <v>100219251</v>
      </c>
      <c r="D21" s="296" t="s">
        <v>18</v>
      </c>
      <c r="E21" s="251">
        <v>138</v>
      </c>
      <c r="F21" s="250">
        <f t="shared" si="0"/>
        <v>24.84</v>
      </c>
      <c r="G21" s="315">
        <f t="shared" si="1"/>
        <v>162.84</v>
      </c>
      <c r="H21" s="37"/>
      <c r="I21" s="51"/>
      <c r="J21" s="42"/>
      <c r="K21" s="40"/>
    </row>
    <row r="22" spans="1:11" s="41" customFormat="1" ht="15.75" customHeight="1">
      <c r="A22" s="313">
        <v>5</v>
      </c>
      <c r="B22" s="158" t="s">
        <v>146</v>
      </c>
      <c r="C22" s="295">
        <v>100210058</v>
      </c>
      <c r="D22" s="296" t="s">
        <v>18</v>
      </c>
      <c r="E22" s="249">
        <v>56</v>
      </c>
      <c r="F22" s="250">
        <f t="shared" si="0"/>
        <v>10.08</v>
      </c>
      <c r="G22" s="315">
        <f t="shared" si="1"/>
        <v>66.08</v>
      </c>
      <c r="H22" s="97"/>
      <c r="I22" s="49"/>
      <c r="J22" s="47"/>
      <c r="K22" s="48"/>
    </row>
    <row r="23" spans="1:12" s="41" customFormat="1" ht="15.75" customHeight="1">
      <c r="A23" s="313">
        <v>6</v>
      </c>
      <c r="B23" s="158" t="s">
        <v>174</v>
      </c>
      <c r="C23" s="295">
        <v>100219643</v>
      </c>
      <c r="D23" s="296" t="s">
        <v>18</v>
      </c>
      <c r="E23" s="249">
        <v>1872</v>
      </c>
      <c r="F23" s="250">
        <f t="shared" si="0"/>
        <v>336.96</v>
      </c>
      <c r="G23" s="315">
        <f t="shared" si="1"/>
        <v>2208.96</v>
      </c>
      <c r="H23" s="96"/>
      <c r="I23" s="60"/>
      <c r="J23" s="42"/>
      <c r="K23" s="40"/>
      <c r="L23" s="64"/>
    </row>
    <row r="24" spans="1:11" ht="15.75" customHeight="1">
      <c r="A24" s="313">
        <v>7</v>
      </c>
      <c r="B24" s="303" t="s">
        <v>151</v>
      </c>
      <c r="C24" s="287">
        <v>100207818</v>
      </c>
      <c r="D24" s="296" t="s">
        <v>18</v>
      </c>
      <c r="E24" s="264">
        <v>858</v>
      </c>
      <c r="F24" s="250">
        <f t="shared" si="0"/>
        <v>154.44</v>
      </c>
      <c r="G24" s="315">
        <f t="shared" si="1"/>
        <v>1012.44</v>
      </c>
      <c r="H24" s="99"/>
      <c r="I24" s="49"/>
      <c r="J24" s="47"/>
      <c r="K24" s="48"/>
    </row>
    <row r="25" spans="1:11" ht="15.75" customHeight="1" thickBot="1">
      <c r="A25" s="316">
        <v>8</v>
      </c>
      <c r="B25" s="317" t="s">
        <v>153</v>
      </c>
      <c r="C25" s="318">
        <v>100207133</v>
      </c>
      <c r="D25" s="319" t="s">
        <v>18</v>
      </c>
      <c r="E25" s="320">
        <v>810</v>
      </c>
      <c r="F25" s="321">
        <f t="shared" si="0"/>
        <v>145.79999999999998</v>
      </c>
      <c r="G25" s="322">
        <f t="shared" si="1"/>
        <v>955.8</v>
      </c>
      <c r="H25" s="99"/>
      <c r="I25" s="49"/>
      <c r="J25" s="47"/>
      <c r="K25" s="48"/>
    </row>
    <row r="26" spans="1:11" ht="15.75" customHeight="1">
      <c r="A26" s="291"/>
      <c r="B26" s="297"/>
      <c r="C26" s="298"/>
      <c r="D26" s="196"/>
      <c r="E26" s="299"/>
      <c r="F26" s="197"/>
      <c r="G26" s="198"/>
      <c r="H26" s="300"/>
      <c r="I26" s="292"/>
      <c r="J26" s="293"/>
      <c r="K26" s="294"/>
    </row>
    <row r="27" spans="2:3" ht="13.5" customHeight="1">
      <c r="B27" s="125" t="s">
        <v>175</v>
      </c>
      <c r="C27" s="125" t="s">
        <v>113</v>
      </c>
    </row>
    <row r="28" spans="2:10" ht="13.5" customHeight="1">
      <c r="B28" s="82"/>
      <c r="C28" s="79"/>
      <c r="D28" s="80"/>
      <c r="E28" s="137"/>
      <c r="F28" s="83"/>
      <c r="G28" s="83"/>
      <c r="J28" s="83"/>
    </row>
    <row r="29" spans="2:10" ht="13.5" customHeight="1">
      <c r="B29" s="84" t="s">
        <v>86</v>
      </c>
      <c r="C29" s="85" t="s">
        <v>87</v>
      </c>
      <c r="D29" s="86"/>
      <c r="E29" s="138"/>
      <c r="G29" s="87"/>
      <c r="J29" s="87"/>
    </row>
    <row r="30" spans="2:3" ht="13.5" customHeight="1">
      <c r="B30" s="125"/>
      <c r="C30" s="126"/>
    </row>
    <row r="31" ht="13.5" customHeight="1">
      <c r="B31" s="289" t="s">
        <v>176</v>
      </c>
    </row>
    <row r="32" spans="2:10" ht="31.5" customHeight="1">
      <c r="B32" s="84" t="s">
        <v>177</v>
      </c>
      <c r="C32" s="85" t="s">
        <v>178</v>
      </c>
      <c r="D32" s="86"/>
      <c r="E32" s="138"/>
      <c r="G32" s="87"/>
      <c r="J32" s="87"/>
    </row>
    <row r="33" spans="5:11" s="88" customFormat="1" ht="12.75">
      <c r="E33" s="139"/>
      <c r="F33" s="89"/>
      <c r="G33" s="89"/>
      <c r="J33" s="90"/>
      <c r="K33" s="91"/>
    </row>
    <row r="34" spans="2:11" s="93" customFormat="1" ht="12.75">
      <c r="B34" s="92"/>
      <c r="D34" s="94"/>
      <c r="E34" s="140"/>
      <c r="F34" s="94"/>
      <c r="G34" s="94"/>
      <c r="H34" s="94"/>
      <c r="J34" s="94"/>
      <c r="K34" s="94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4">
    <mergeCell ref="D5:J5"/>
    <mergeCell ref="B7:E7"/>
    <mergeCell ref="C10:D10"/>
    <mergeCell ref="B12:G12"/>
  </mergeCells>
  <printOptions/>
  <pageMargins left="0" right="0" top="0.1968503937007874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6">
      <selection activeCell="B19" sqref="B19"/>
    </sheetView>
  </sheetViews>
  <sheetFormatPr defaultColWidth="9.140625" defaultRowHeight="13.5" customHeight="1"/>
  <cols>
    <col min="1" max="1" width="4.421875" style="43" customWidth="1"/>
    <col min="2" max="2" width="54.8515625" style="75" customWidth="1"/>
    <col min="3" max="3" width="16.8515625" style="76" customWidth="1"/>
    <col min="4" max="4" width="7.421875" style="76" customWidth="1"/>
    <col min="5" max="5" width="13.140625" style="135" customWidth="1"/>
    <col min="6" max="6" width="13.7109375" style="43" customWidth="1"/>
    <col min="7" max="7" width="14.00390625" style="77" customWidth="1"/>
    <col min="8" max="8" width="9.140625" style="43" hidden="1" customWidth="1"/>
    <col min="9" max="9" width="11.00390625" style="43" hidden="1" customWidth="1"/>
    <col min="10" max="10" width="15.8515625" style="77" hidden="1" customWidth="1"/>
    <col min="11" max="11" width="11.7109375" style="43" hidden="1" customWidth="1"/>
    <col min="12" max="16384" width="9.140625" style="43" customWidth="1"/>
  </cols>
  <sheetData>
    <row r="1" spans="2:11" s="6" customFormat="1" ht="15.75">
      <c r="B1" s="1"/>
      <c r="C1" s="2"/>
      <c r="D1" s="2"/>
      <c r="E1" s="127"/>
      <c r="F1" s="3" t="s">
        <v>0</v>
      </c>
      <c r="G1" s="3"/>
      <c r="H1" s="4"/>
      <c r="I1" s="4"/>
      <c r="J1" s="3"/>
      <c r="K1" s="5"/>
    </row>
    <row r="2" spans="2:11" s="6" customFormat="1" ht="15.75">
      <c r="B2" s="1"/>
      <c r="C2" s="2"/>
      <c r="D2" s="2"/>
      <c r="E2" s="128"/>
      <c r="F2" s="7"/>
      <c r="G2" s="2"/>
      <c r="H2" s="4"/>
      <c r="I2" s="4"/>
      <c r="J2" s="2"/>
      <c r="K2" s="5"/>
    </row>
    <row r="3" spans="2:11" s="10" customFormat="1" ht="15.75">
      <c r="B3" s="8"/>
      <c r="C3" s="7"/>
      <c r="D3" s="381" t="s">
        <v>159</v>
      </c>
      <c r="E3" s="381"/>
      <c r="F3" s="381"/>
      <c r="G3" s="381"/>
      <c r="H3" s="381"/>
      <c r="I3" s="381"/>
      <c r="J3" s="381"/>
      <c r="K3" s="9"/>
    </row>
    <row r="4" spans="3:11" s="10" customFormat="1" ht="15.75">
      <c r="C4" s="11"/>
      <c r="E4" s="129"/>
      <c r="F4" s="12"/>
      <c r="I4" s="13"/>
      <c r="K4" s="9"/>
    </row>
    <row r="5" spans="2:11" s="13" customFormat="1" ht="23.25">
      <c r="B5" s="382" t="s">
        <v>2</v>
      </c>
      <c r="C5" s="382"/>
      <c r="D5" s="382"/>
      <c r="E5" s="382"/>
      <c r="F5" s="14"/>
      <c r="G5" s="14"/>
      <c r="H5" s="15"/>
      <c r="I5" s="15"/>
      <c r="J5" s="14"/>
      <c r="K5" s="16"/>
    </row>
    <row r="6" spans="2:11" s="18" customFormat="1" ht="15.75">
      <c r="B6" s="17" t="s">
        <v>3</v>
      </c>
      <c r="D6" s="17"/>
      <c r="E6" s="130"/>
      <c r="F6" s="19"/>
      <c r="G6" s="17"/>
      <c r="H6" s="17"/>
      <c r="I6" s="20"/>
      <c r="J6" s="17"/>
      <c r="K6" s="21"/>
    </row>
    <row r="7" spans="2:11" s="18" customFormat="1" ht="15.75">
      <c r="B7" s="17" t="s">
        <v>4</v>
      </c>
      <c r="D7" s="17"/>
      <c r="E7" s="130"/>
      <c r="F7" s="19"/>
      <c r="G7" s="17"/>
      <c r="H7" s="17"/>
      <c r="I7" s="20"/>
      <c r="J7" s="17"/>
      <c r="K7" s="21"/>
    </row>
    <row r="8" spans="3:11" s="18" customFormat="1" ht="15.75">
      <c r="C8" s="383" t="s">
        <v>5</v>
      </c>
      <c r="D8" s="383"/>
      <c r="E8" s="131"/>
      <c r="H8" s="22"/>
      <c r="I8" s="20"/>
      <c r="K8" s="21"/>
    </row>
    <row r="9" spans="2:11" s="18" customFormat="1" ht="15.75">
      <c r="B9" s="17" t="s">
        <v>6</v>
      </c>
      <c r="D9" s="17"/>
      <c r="E9" s="130"/>
      <c r="F9" s="19"/>
      <c r="G9" s="17"/>
      <c r="H9" s="17"/>
      <c r="I9" s="20"/>
      <c r="J9" s="17"/>
      <c r="K9" s="21"/>
    </row>
    <row r="10" spans="2:11" s="10" customFormat="1" ht="15.75" customHeight="1">
      <c r="B10" s="384"/>
      <c r="C10" s="384"/>
      <c r="D10" s="384"/>
      <c r="E10" s="384"/>
      <c r="F10" s="384"/>
      <c r="G10" s="384"/>
      <c r="I10" s="13"/>
      <c r="J10" s="9"/>
      <c r="K10" s="9"/>
    </row>
    <row r="11" spans="2:11" s="7" customFormat="1" ht="20.25">
      <c r="B11" s="23" t="s">
        <v>7</v>
      </c>
      <c r="D11" s="23"/>
      <c r="E11" s="132"/>
      <c r="F11" s="24"/>
      <c r="G11" s="23"/>
      <c r="H11" s="23"/>
      <c r="I11" s="20"/>
      <c r="J11" s="23"/>
      <c r="K11" s="25"/>
    </row>
    <row r="12" spans="2:11" s="7" customFormat="1" ht="15.75">
      <c r="B12" s="26" t="s">
        <v>8</v>
      </c>
      <c r="D12" s="26"/>
      <c r="E12" s="133"/>
      <c r="F12" s="27"/>
      <c r="G12" s="26"/>
      <c r="H12" s="26"/>
      <c r="I12" s="20"/>
      <c r="J12" s="26"/>
      <c r="K12" s="25"/>
    </row>
    <row r="13" spans="2:11" s="7" customFormat="1" ht="15.75">
      <c r="B13" s="26" t="s">
        <v>158</v>
      </c>
      <c r="D13" s="26"/>
      <c r="E13" s="133"/>
      <c r="F13" s="27"/>
      <c r="G13" s="26"/>
      <c r="H13" s="26"/>
      <c r="I13" s="20"/>
      <c r="J13" s="26"/>
      <c r="K13" s="25"/>
    </row>
    <row r="14" spans="2:11" s="7" customFormat="1" ht="16.5" thickBot="1">
      <c r="B14" s="26"/>
      <c r="D14" s="26"/>
      <c r="E14" s="133"/>
      <c r="F14" s="27"/>
      <c r="G14" s="26"/>
      <c r="H14" s="26"/>
      <c r="I14" s="20"/>
      <c r="J14" s="26"/>
      <c r="K14" s="25"/>
    </row>
    <row r="15" spans="1:11" s="36" customFormat="1" ht="30.75" customHeight="1" thickBot="1">
      <c r="A15" s="124"/>
      <c r="B15" s="123" t="s">
        <v>9</v>
      </c>
      <c r="C15" s="28" t="s">
        <v>10</v>
      </c>
      <c r="D15" s="29" t="s">
        <v>11</v>
      </c>
      <c r="E15" s="134" t="s">
        <v>12</v>
      </c>
      <c r="F15" s="30" t="s">
        <v>13</v>
      </c>
      <c r="G15" s="31" t="s">
        <v>14</v>
      </c>
      <c r="H15" s="32" t="s">
        <v>14</v>
      </c>
      <c r="I15" s="33"/>
      <c r="J15" s="34" t="s">
        <v>15</v>
      </c>
      <c r="K15" s="35" t="s">
        <v>16</v>
      </c>
    </row>
    <row r="16" spans="1:11" s="41" customFormat="1" ht="15.75" customHeight="1">
      <c r="A16" s="325">
        <v>1</v>
      </c>
      <c r="B16" s="112" t="s">
        <v>17</v>
      </c>
      <c r="C16" s="102">
        <v>100219533</v>
      </c>
      <c r="D16" s="329" t="s">
        <v>18</v>
      </c>
      <c r="E16" s="331">
        <v>4700</v>
      </c>
      <c r="F16" s="183">
        <f aca="true" t="shared" si="0" ref="F16:F83">E16*0.18</f>
        <v>846</v>
      </c>
      <c r="G16" s="356">
        <f>E16+F16</f>
        <v>5546</v>
      </c>
      <c r="H16" s="37">
        <f aca="true" t="shared" si="1" ref="H16:H21">F16</f>
        <v>846</v>
      </c>
      <c r="I16" s="38">
        <f aca="true" t="shared" si="2" ref="I16:I21">E16</f>
        <v>4700</v>
      </c>
      <c r="J16" s="39">
        <v>9621.72</v>
      </c>
      <c r="K16" s="40">
        <f>J16/G16*100</f>
        <v>173.48936170212767</v>
      </c>
    </row>
    <row r="17" spans="1:11" s="41" customFormat="1" ht="15.75" customHeight="1">
      <c r="A17" s="323">
        <v>2</v>
      </c>
      <c r="B17" s="112" t="s">
        <v>17</v>
      </c>
      <c r="C17" s="103">
        <v>100219534</v>
      </c>
      <c r="D17" s="241" t="s">
        <v>18</v>
      </c>
      <c r="E17" s="332">
        <v>4700</v>
      </c>
      <c r="F17" s="184">
        <f t="shared" si="0"/>
        <v>846</v>
      </c>
      <c r="G17" s="357">
        <f aca="true" t="shared" si="3" ref="G17:G84">E17+F17</f>
        <v>5546</v>
      </c>
      <c r="H17" s="37">
        <f t="shared" si="1"/>
        <v>846</v>
      </c>
      <c r="I17" s="38">
        <f t="shared" si="2"/>
        <v>4700</v>
      </c>
      <c r="J17" s="42">
        <v>9621.72</v>
      </c>
      <c r="K17" s="40">
        <f aca="true" t="shared" si="4" ref="K17:K84">J17/G17*100</f>
        <v>173.48936170212767</v>
      </c>
    </row>
    <row r="18" spans="1:11" s="41" customFormat="1" ht="15.75" customHeight="1">
      <c r="A18" s="323">
        <v>3</v>
      </c>
      <c r="B18" s="113" t="s">
        <v>19</v>
      </c>
      <c r="C18" s="104">
        <v>100208113</v>
      </c>
      <c r="D18" s="241" t="s">
        <v>18</v>
      </c>
      <c r="E18" s="333">
        <v>31.5</v>
      </c>
      <c r="F18" s="184">
        <f t="shared" si="0"/>
        <v>5.67</v>
      </c>
      <c r="G18" s="357">
        <f t="shared" si="3"/>
        <v>37.17</v>
      </c>
      <c r="H18" s="37">
        <f t="shared" si="1"/>
        <v>5.67</v>
      </c>
      <c r="I18" s="38">
        <f t="shared" si="2"/>
        <v>31.5</v>
      </c>
      <c r="J18" s="42">
        <v>87.32</v>
      </c>
      <c r="K18" s="40">
        <f t="shared" si="4"/>
        <v>234.92063492063488</v>
      </c>
    </row>
    <row r="19" spans="1:11" s="41" customFormat="1" ht="15.75" customHeight="1">
      <c r="A19" s="323">
        <v>4</v>
      </c>
      <c r="B19" s="113" t="s">
        <v>20</v>
      </c>
      <c r="C19" s="104">
        <v>100208099</v>
      </c>
      <c r="D19" s="241" t="s">
        <v>18</v>
      </c>
      <c r="E19" s="334">
        <v>4.7</v>
      </c>
      <c r="F19" s="184">
        <f t="shared" si="0"/>
        <v>0.846</v>
      </c>
      <c r="G19" s="357">
        <f t="shared" si="3"/>
        <v>5.546</v>
      </c>
      <c r="H19" s="37">
        <f t="shared" si="1"/>
        <v>0.846</v>
      </c>
      <c r="I19" s="38">
        <f t="shared" si="2"/>
        <v>4.7</v>
      </c>
      <c r="J19" s="42">
        <v>5.84</v>
      </c>
      <c r="K19" s="40">
        <f t="shared" si="4"/>
        <v>105.30111792282726</v>
      </c>
    </row>
    <row r="20" spans="1:11" ht="15.75" customHeight="1">
      <c r="A20" s="323">
        <v>5</v>
      </c>
      <c r="B20" s="114" t="s">
        <v>21</v>
      </c>
      <c r="C20" s="105">
        <v>100208014</v>
      </c>
      <c r="D20" s="241" t="s">
        <v>18</v>
      </c>
      <c r="E20" s="335">
        <v>2.5</v>
      </c>
      <c r="F20" s="184">
        <f t="shared" si="0"/>
        <v>0.44999999999999996</v>
      </c>
      <c r="G20" s="357">
        <f t="shared" si="3"/>
        <v>2.95</v>
      </c>
      <c r="H20" s="37">
        <f t="shared" si="1"/>
        <v>0.44999999999999996</v>
      </c>
      <c r="I20" s="38">
        <f t="shared" si="2"/>
        <v>2.5</v>
      </c>
      <c r="J20" s="42">
        <v>5.84</v>
      </c>
      <c r="K20" s="40">
        <f t="shared" si="4"/>
        <v>197.96610169491524</v>
      </c>
    </row>
    <row r="21" spans="1:11" ht="15.75" customHeight="1">
      <c r="A21" s="323">
        <v>6</v>
      </c>
      <c r="B21" s="326" t="s">
        <v>172</v>
      </c>
      <c r="C21" s="327">
        <v>100208232</v>
      </c>
      <c r="D21" s="241" t="s">
        <v>18</v>
      </c>
      <c r="E21" s="336">
        <v>5.9</v>
      </c>
      <c r="F21" s="184">
        <f t="shared" si="0"/>
        <v>1.062</v>
      </c>
      <c r="G21" s="357">
        <f t="shared" si="3"/>
        <v>6.962000000000001</v>
      </c>
      <c r="H21" s="68">
        <f t="shared" si="1"/>
        <v>1.062</v>
      </c>
      <c r="I21" s="101">
        <f t="shared" si="2"/>
        <v>5.9</v>
      </c>
      <c r="J21" s="42"/>
      <c r="K21" s="40"/>
    </row>
    <row r="22" spans="1:11" ht="15.75" customHeight="1">
      <c r="A22" s="323">
        <v>7</v>
      </c>
      <c r="B22" s="116" t="s">
        <v>25</v>
      </c>
      <c r="C22" s="181">
        <v>100208015</v>
      </c>
      <c r="D22" s="241" t="s">
        <v>18</v>
      </c>
      <c r="E22" s="337">
        <v>2</v>
      </c>
      <c r="F22" s="185">
        <f t="shared" si="0"/>
        <v>0.36</v>
      </c>
      <c r="G22" s="45">
        <f>E22+F22</f>
        <v>2.36</v>
      </c>
      <c r="H22" s="68"/>
      <c r="I22" s="101"/>
      <c r="J22" s="42"/>
      <c r="K22" s="40"/>
    </row>
    <row r="23" spans="1:11" ht="15.75" customHeight="1">
      <c r="A23" s="323">
        <v>8</v>
      </c>
      <c r="B23" s="158" t="s">
        <v>107</v>
      </c>
      <c r="C23" s="169">
        <v>100208016</v>
      </c>
      <c r="D23" s="241" t="s">
        <v>18</v>
      </c>
      <c r="E23" s="338">
        <v>3.1</v>
      </c>
      <c r="F23" s="184">
        <f t="shared" si="0"/>
        <v>0.5579999999999999</v>
      </c>
      <c r="G23" s="357">
        <f>E23+F23</f>
        <v>3.658</v>
      </c>
      <c r="H23" s="68"/>
      <c r="I23" s="101"/>
      <c r="J23" s="42"/>
      <c r="K23" s="40"/>
    </row>
    <row r="24" spans="1:11" ht="15.75" customHeight="1">
      <c r="A24" s="323">
        <v>9</v>
      </c>
      <c r="B24" s="114" t="s">
        <v>22</v>
      </c>
      <c r="C24" s="105">
        <v>100208055</v>
      </c>
      <c r="D24" s="241" t="s">
        <v>18</v>
      </c>
      <c r="E24" s="335">
        <v>25</v>
      </c>
      <c r="F24" s="185">
        <f t="shared" si="0"/>
        <v>4.5</v>
      </c>
      <c r="G24" s="45">
        <f t="shared" si="3"/>
        <v>29.5</v>
      </c>
      <c r="H24" s="171">
        <f>F24+G24</f>
        <v>34</v>
      </c>
      <c r="I24" s="46">
        <f>G24+H24</f>
        <v>63.5</v>
      </c>
      <c r="J24" s="47">
        <v>24.78</v>
      </c>
      <c r="K24" s="48">
        <f t="shared" si="4"/>
        <v>84.00000000000001</v>
      </c>
    </row>
    <row r="25" spans="1:11" ht="15.75" customHeight="1">
      <c r="A25" s="323">
        <v>10</v>
      </c>
      <c r="B25" s="115" t="s">
        <v>114</v>
      </c>
      <c r="C25" s="106">
        <v>100208030</v>
      </c>
      <c r="D25" s="241" t="s">
        <v>18</v>
      </c>
      <c r="E25" s="337">
        <v>5</v>
      </c>
      <c r="F25" s="185">
        <f t="shared" si="0"/>
        <v>0.8999999999999999</v>
      </c>
      <c r="G25" s="45">
        <f>E25+F25</f>
        <v>5.9</v>
      </c>
      <c r="H25" s="99"/>
      <c r="I25" s="49"/>
      <c r="J25" s="47">
        <v>8.26</v>
      </c>
      <c r="K25" s="48">
        <f>J25/G25*100</f>
        <v>140</v>
      </c>
    </row>
    <row r="26" spans="1:11" ht="15.75" customHeight="1">
      <c r="A26" s="323">
        <v>11</v>
      </c>
      <c r="B26" s="115" t="s">
        <v>23</v>
      </c>
      <c r="C26" s="106">
        <v>100208033</v>
      </c>
      <c r="D26" s="241" t="s">
        <v>18</v>
      </c>
      <c r="E26" s="337">
        <v>8.5</v>
      </c>
      <c r="F26" s="185">
        <f t="shared" si="0"/>
        <v>1.53</v>
      </c>
      <c r="G26" s="45">
        <f t="shared" si="3"/>
        <v>10.03</v>
      </c>
      <c r="H26" s="99"/>
      <c r="I26" s="49"/>
      <c r="J26" s="47">
        <v>8.26</v>
      </c>
      <c r="K26" s="48">
        <f t="shared" si="4"/>
        <v>82.3529411764706</v>
      </c>
    </row>
    <row r="27" spans="1:11" ht="15.75" customHeight="1">
      <c r="A27" s="323">
        <v>12</v>
      </c>
      <c r="B27" s="115" t="s">
        <v>24</v>
      </c>
      <c r="C27" s="106">
        <v>100208056</v>
      </c>
      <c r="D27" s="241" t="s">
        <v>18</v>
      </c>
      <c r="E27" s="337">
        <v>7.5</v>
      </c>
      <c r="F27" s="185">
        <f t="shared" si="0"/>
        <v>1.3499999999999999</v>
      </c>
      <c r="G27" s="45">
        <f t="shared" si="3"/>
        <v>8.85</v>
      </c>
      <c r="H27" s="172"/>
      <c r="I27" s="50"/>
      <c r="J27" s="42">
        <v>10.03</v>
      </c>
      <c r="K27" s="40">
        <f t="shared" si="4"/>
        <v>113.33333333333333</v>
      </c>
    </row>
    <row r="28" spans="1:11" ht="15.75" customHeight="1">
      <c r="A28" s="323">
        <v>13</v>
      </c>
      <c r="B28" s="326" t="s">
        <v>173</v>
      </c>
      <c r="C28" s="327">
        <v>100208221</v>
      </c>
      <c r="D28" s="241" t="s">
        <v>18</v>
      </c>
      <c r="E28" s="339">
        <v>5.3</v>
      </c>
      <c r="F28" s="185">
        <f t="shared" si="0"/>
        <v>0.954</v>
      </c>
      <c r="G28" s="45">
        <f t="shared" si="3"/>
        <v>6.254</v>
      </c>
      <c r="H28" s="99"/>
      <c r="I28" s="49"/>
      <c r="J28" s="47">
        <v>2.36</v>
      </c>
      <c r="K28" s="48">
        <f t="shared" si="4"/>
        <v>37.735849056603776</v>
      </c>
    </row>
    <row r="29" spans="1:11" ht="15.75" customHeight="1">
      <c r="A29" s="323">
        <v>14</v>
      </c>
      <c r="B29" s="115" t="s">
        <v>115</v>
      </c>
      <c r="C29" s="104">
        <v>100208042</v>
      </c>
      <c r="D29" s="241" t="s">
        <v>18</v>
      </c>
      <c r="E29" s="337">
        <v>23</v>
      </c>
      <c r="F29" s="185">
        <f t="shared" si="0"/>
        <v>4.14</v>
      </c>
      <c r="G29" s="45">
        <f>E29+F29</f>
        <v>27.14</v>
      </c>
      <c r="H29" s="99"/>
      <c r="I29" s="49"/>
      <c r="J29" s="47">
        <v>8.26</v>
      </c>
      <c r="K29" s="48">
        <f>J29/G29*100</f>
        <v>30.43478260869565</v>
      </c>
    </row>
    <row r="30" spans="1:11" ht="15.75" customHeight="1">
      <c r="A30" s="323">
        <v>15</v>
      </c>
      <c r="B30" s="303" t="s">
        <v>151</v>
      </c>
      <c r="C30" s="328">
        <v>100207818</v>
      </c>
      <c r="D30" s="241" t="s">
        <v>18</v>
      </c>
      <c r="E30" s="337">
        <v>858</v>
      </c>
      <c r="F30" s="185">
        <f t="shared" si="0"/>
        <v>154.44</v>
      </c>
      <c r="G30" s="45">
        <f>E30+F30</f>
        <v>1012.44</v>
      </c>
      <c r="H30" s="99"/>
      <c r="I30" s="49"/>
      <c r="J30" s="47"/>
      <c r="K30" s="48"/>
    </row>
    <row r="31" spans="1:11" ht="15.75" customHeight="1">
      <c r="A31" s="323">
        <v>16</v>
      </c>
      <c r="B31" s="303" t="s">
        <v>153</v>
      </c>
      <c r="C31" s="104">
        <v>100207133</v>
      </c>
      <c r="D31" s="241" t="s">
        <v>18</v>
      </c>
      <c r="E31" s="337">
        <v>810</v>
      </c>
      <c r="F31" s="185">
        <f t="shared" si="0"/>
        <v>145.79999999999998</v>
      </c>
      <c r="G31" s="45">
        <f>E31+F31</f>
        <v>955.8</v>
      </c>
      <c r="H31" s="99"/>
      <c r="I31" s="49"/>
      <c r="J31" s="47"/>
      <c r="K31" s="48"/>
    </row>
    <row r="32" spans="1:11" s="41" customFormat="1" ht="15.75" customHeight="1">
      <c r="A32" s="323">
        <v>17</v>
      </c>
      <c r="B32" s="113" t="s">
        <v>26</v>
      </c>
      <c r="C32" s="104">
        <v>100209043</v>
      </c>
      <c r="D32" s="241" t="s">
        <v>18</v>
      </c>
      <c r="E32" s="333">
        <v>14</v>
      </c>
      <c r="F32" s="185">
        <f t="shared" si="0"/>
        <v>2.52</v>
      </c>
      <c r="G32" s="45">
        <f t="shared" si="3"/>
        <v>16.52</v>
      </c>
      <c r="H32" s="37">
        <f>F32</f>
        <v>2.52</v>
      </c>
      <c r="I32" s="38">
        <f>E32</f>
        <v>14</v>
      </c>
      <c r="J32" s="42">
        <v>62.54</v>
      </c>
      <c r="K32" s="40">
        <f t="shared" si="4"/>
        <v>378.57142857142856</v>
      </c>
    </row>
    <row r="33" spans="1:11" s="41" customFormat="1" ht="15.75" customHeight="1">
      <c r="A33" s="323">
        <v>18</v>
      </c>
      <c r="B33" s="113" t="s">
        <v>27</v>
      </c>
      <c r="C33" s="104">
        <v>100219553</v>
      </c>
      <c r="D33" s="241" t="s">
        <v>18</v>
      </c>
      <c r="E33" s="333">
        <v>510</v>
      </c>
      <c r="F33" s="185">
        <f t="shared" si="0"/>
        <v>91.8</v>
      </c>
      <c r="G33" s="45">
        <f t="shared" si="3"/>
        <v>601.8</v>
      </c>
      <c r="H33" s="37"/>
      <c r="I33" s="38"/>
      <c r="J33" s="42">
        <v>666.7</v>
      </c>
      <c r="K33" s="40">
        <f t="shared" si="4"/>
        <v>110.78431372549021</v>
      </c>
    </row>
    <row r="34" spans="1:11" s="41" customFormat="1" ht="15.75" customHeight="1">
      <c r="A34" s="323">
        <v>19</v>
      </c>
      <c r="B34" s="113" t="s">
        <v>28</v>
      </c>
      <c r="C34" s="104">
        <v>100210025</v>
      </c>
      <c r="D34" s="241" t="s">
        <v>18</v>
      </c>
      <c r="E34" s="333">
        <v>2</v>
      </c>
      <c r="F34" s="185">
        <f t="shared" si="0"/>
        <v>0.36</v>
      </c>
      <c r="G34" s="45">
        <f t="shared" si="3"/>
        <v>2.36</v>
      </c>
      <c r="H34" s="37"/>
      <c r="I34" s="51"/>
      <c r="J34" s="42">
        <v>5.9</v>
      </c>
      <c r="K34" s="40">
        <f t="shared" si="4"/>
        <v>250.00000000000006</v>
      </c>
    </row>
    <row r="35" spans="1:11" s="41" customFormat="1" ht="15.75" customHeight="1">
      <c r="A35" s="323">
        <v>20</v>
      </c>
      <c r="B35" s="115" t="s">
        <v>29</v>
      </c>
      <c r="C35" s="106">
        <v>100210028</v>
      </c>
      <c r="D35" s="241" t="s">
        <v>18</v>
      </c>
      <c r="E35" s="340">
        <v>13.7</v>
      </c>
      <c r="F35" s="185">
        <f t="shared" si="0"/>
        <v>2.4659999999999997</v>
      </c>
      <c r="G35" s="45">
        <f t="shared" si="3"/>
        <v>16.166</v>
      </c>
      <c r="H35" s="97"/>
      <c r="I35" s="49"/>
      <c r="J35" s="47">
        <v>11.21</v>
      </c>
      <c r="K35" s="48">
        <f t="shared" si="4"/>
        <v>69.34306569343066</v>
      </c>
    </row>
    <row r="36" spans="1:11" s="41" customFormat="1" ht="15.75" customHeight="1">
      <c r="A36" s="323">
        <v>21</v>
      </c>
      <c r="B36" s="115" t="s">
        <v>30</v>
      </c>
      <c r="C36" s="106">
        <v>100210027</v>
      </c>
      <c r="D36" s="241" t="s">
        <v>18</v>
      </c>
      <c r="E36" s="341">
        <v>33</v>
      </c>
      <c r="F36" s="185">
        <f t="shared" si="0"/>
        <v>5.9399999999999995</v>
      </c>
      <c r="G36" s="45">
        <f t="shared" si="3"/>
        <v>38.94</v>
      </c>
      <c r="H36" s="97"/>
      <c r="I36" s="49"/>
      <c r="J36" s="47">
        <v>10.62</v>
      </c>
      <c r="K36" s="48">
        <f t="shared" si="4"/>
        <v>27.27272727272727</v>
      </c>
    </row>
    <row r="37" spans="1:11" s="41" customFormat="1" ht="15.75" customHeight="1">
      <c r="A37" s="323">
        <v>22</v>
      </c>
      <c r="B37" s="158" t="s">
        <v>92</v>
      </c>
      <c r="C37" s="169">
        <v>100210112</v>
      </c>
      <c r="D37" s="241" t="s">
        <v>18</v>
      </c>
      <c r="E37" s="342">
        <v>47.6</v>
      </c>
      <c r="F37" s="185">
        <f t="shared" si="0"/>
        <v>8.568</v>
      </c>
      <c r="G37" s="45">
        <f>E37+F37</f>
        <v>56.168</v>
      </c>
      <c r="H37" s="97"/>
      <c r="I37" s="49"/>
      <c r="J37" s="47"/>
      <c r="K37" s="48"/>
    </row>
    <row r="38" spans="1:11" s="41" customFormat="1" ht="15.75" customHeight="1">
      <c r="A38" s="323">
        <v>23</v>
      </c>
      <c r="B38" s="158" t="s">
        <v>116</v>
      </c>
      <c r="C38" s="169">
        <v>100210057</v>
      </c>
      <c r="D38" s="241" t="s">
        <v>18</v>
      </c>
      <c r="E38" s="338">
        <v>64.8</v>
      </c>
      <c r="F38" s="185">
        <f t="shared" si="0"/>
        <v>11.664</v>
      </c>
      <c r="G38" s="45">
        <f>E38+F38</f>
        <v>76.464</v>
      </c>
      <c r="H38" s="97"/>
      <c r="I38" s="49"/>
      <c r="J38" s="47"/>
      <c r="K38" s="48"/>
    </row>
    <row r="39" spans="1:11" s="41" customFormat="1" ht="15.75" customHeight="1">
      <c r="A39" s="323">
        <v>24</v>
      </c>
      <c r="B39" s="113" t="s">
        <v>31</v>
      </c>
      <c r="C39" s="104">
        <v>100207010</v>
      </c>
      <c r="D39" s="241" t="s">
        <v>18</v>
      </c>
      <c r="E39" s="333">
        <v>14184</v>
      </c>
      <c r="F39" s="185">
        <f t="shared" si="0"/>
        <v>2553.12</v>
      </c>
      <c r="G39" s="45">
        <f t="shared" si="3"/>
        <v>16737.12</v>
      </c>
      <c r="H39" s="37">
        <f>F39</f>
        <v>2553.12</v>
      </c>
      <c r="I39" s="38">
        <f>E39</f>
        <v>14184</v>
      </c>
      <c r="J39" s="42">
        <v>14714.6</v>
      </c>
      <c r="K39" s="40">
        <f t="shared" si="4"/>
        <v>87.91596164692612</v>
      </c>
    </row>
    <row r="40" spans="1:11" s="41" customFormat="1" ht="15.75" customHeight="1">
      <c r="A40" s="323">
        <v>25</v>
      </c>
      <c r="B40" s="113" t="s">
        <v>32</v>
      </c>
      <c r="C40" s="104">
        <v>100207006</v>
      </c>
      <c r="D40" s="241" t="s">
        <v>18</v>
      </c>
      <c r="E40" s="333">
        <v>3286</v>
      </c>
      <c r="F40" s="185">
        <f t="shared" si="0"/>
        <v>591.48</v>
      </c>
      <c r="G40" s="45">
        <f t="shared" si="3"/>
        <v>3877.48</v>
      </c>
      <c r="H40" s="37">
        <f>F40</f>
        <v>591.48</v>
      </c>
      <c r="I40" s="38">
        <f>E40</f>
        <v>3286</v>
      </c>
      <c r="J40" s="42">
        <v>2613.7</v>
      </c>
      <c r="K40" s="40">
        <f t="shared" si="4"/>
        <v>67.40718198417528</v>
      </c>
    </row>
    <row r="41" spans="1:11" ht="15.75" customHeight="1">
      <c r="A41" s="323">
        <v>26</v>
      </c>
      <c r="B41" s="117" t="s">
        <v>33</v>
      </c>
      <c r="C41" s="105">
        <v>100207007</v>
      </c>
      <c r="D41" s="241" t="s">
        <v>18</v>
      </c>
      <c r="E41" s="343">
        <v>3570</v>
      </c>
      <c r="F41" s="185">
        <f t="shared" si="0"/>
        <v>642.6</v>
      </c>
      <c r="G41" s="45">
        <f t="shared" si="3"/>
        <v>4212.6</v>
      </c>
      <c r="H41" s="37">
        <f>F41</f>
        <v>642.6</v>
      </c>
      <c r="I41" s="38">
        <f>E41</f>
        <v>3570</v>
      </c>
      <c r="J41" s="42">
        <v>4884.02</v>
      </c>
      <c r="K41" s="40">
        <f t="shared" si="4"/>
        <v>115.93837535014006</v>
      </c>
    </row>
    <row r="42" spans="1:11" s="41" customFormat="1" ht="15.75" customHeight="1">
      <c r="A42" s="323">
        <v>27</v>
      </c>
      <c r="B42" s="113" t="s">
        <v>34</v>
      </c>
      <c r="C42" s="104">
        <v>100207005</v>
      </c>
      <c r="D42" s="241" t="s">
        <v>18</v>
      </c>
      <c r="E42" s="333">
        <v>4440</v>
      </c>
      <c r="F42" s="185">
        <f t="shared" si="0"/>
        <v>799.1999999999999</v>
      </c>
      <c r="G42" s="45">
        <f t="shared" si="3"/>
        <v>5239.2</v>
      </c>
      <c r="H42" s="37">
        <f>F42</f>
        <v>799.1999999999999</v>
      </c>
      <c r="I42" s="38">
        <f>E42</f>
        <v>4440</v>
      </c>
      <c r="J42" s="42">
        <v>4908.8</v>
      </c>
      <c r="K42" s="40">
        <f t="shared" si="4"/>
        <v>93.6936936936937</v>
      </c>
    </row>
    <row r="43" spans="1:11" s="41" customFormat="1" ht="15.75" customHeight="1">
      <c r="A43" s="323">
        <v>28</v>
      </c>
      <c r="B43" s="113" t="s">
        <v>35</v>
      </c>
      <c r="C43" s="104">
        <v>100207004</v>
      </c>
      <c r="D43" s="241" t="s">
        <v>18</v>
      </c>
      <c r="E43" s="333">
        <v>2976</v>
      </c>
      <c r="F43" s="185">
        <f t="shared" si="0"/>
        <v>535.68</v>
      </c>
      <c r="G43" s="45">
        <f t="shared" si="3"/>
        <v>3511.68</v>
      </c>
      <c r="H43" s="37">
        <f>F43</f>
        <v>535.68</v>
      </c>
      <c r="I43" s="38">
        <f>E43</f>
        <v>2976</v>
      </c>
      <c r="J43" s="42">
        <v>2945.28</v>
      </c>
      <c r="K43" s="40">
        <f t="shared" si="4"/>
        <v>83.8709677419355</v>
      </c>
    </row>
    <row r="44" spans="1:11" s="41" customFormat="1" ht="15.75" customHeight="1">
      <c r="A44" s="323">
        <v>29</v>
      </c>
      <c r="B44" s="158" t="s">
        <v>95</v>
      </c>
      <c r="C44" s="169">
        <v>100207042</v>
      </c>
      <c r="D44" s="241" t="s">
        <v>18</v>
      </c>
      <c r="E44" s="342">
        <v>8772</v>
      </c>
      <c r="F44" s="185">
        <f t="shared" si="0"/>
        <v>1578.96</v>
      </c>
      <c r="G44" s="45">
        <f>E44+F44</f>
        <v>10350.96</v>
      </c>
      <c r="H44" s="37"/>
      <c r="I44" s="51"/>
      <c r="J44" s="42"/>
      <c r="K44" s="40"/>
    </row>
    <row r="45" spans="1:11" s="41" customFormat="1" ht="15.75" customHeight="1">
      <c r="A45" s="323">
        <v>30</v>
      </c>
      <c r="B45" s="158" t="s">
        <v>96</v>
      </c>
      <c r="C45" s="169">
        <v>100207787</v>
      </c>
      <c r="D45" s="241" t="s">
        <v>18</v>
      </c>
      <c r="E45" s="342">
        <v>5960</v>
      </c>
      <c r="F45" s="185">
        <f t="shared" si="0"/>
        <v>1072.8</v>
      </c>
      <c r="G45" s="45">
        <f>E45+F45</f>
        <v>7032.8</v>
      </c>
      <c r="H45" s="37"/>
      <c r="I45" s="51"/>
      <c r="J45" s="42"/>
      <c r="K45" s="40"/>
    </row>
    <row r="46" spans="1:11" s="41" customFormat="1" ht="15.75" customHeight="1">
      <c r="A46" s="323">
        <v>31</v>
      </c>
      <c r="B46" s="158" t="s">
        <v>102</v>
      </c>
      <c r="C46" s="169">
        <v>100207800</v>
      </c>
      <c r="D46" s="241" t="s">
        <v>18</v>
      </c>
      <c r="E46" s="344">
        <v>8236</v>
      </c>
      <c r="F46" s="185">
        <f t="shared" si="0"/>
        <v>1482.48</v>
      </c>
      <c r="G46" s="45">
        <f>E46+F46</f>
        <v>9718.48</v>
      </c>
      <c r="H46" s="37"/>
      <c r="I46" s="51"/>
      <c r="J46" s="42"/>
      <c r="K46" s="40"/>
    </row>
    <row r="47" spans="1:11" s="41" customFormat="1" ht="15.75" customHeight="1">
      <c r="A47" s="323">
        <v>32</v>
      </c>
      <c r="B47" s="290" t="s">
        <v>88</v>
      </c>
      <c r="C47" s="169">
        <v>100207786</v>
      </c>
      <c r="D47" s="241" t="s">
        <v>18</v>
      </c>
      <c r="E47" s="338">
        <v>3440</v>
      </c>
      <c r="F47" s="185">
        <f t="shared" si="0"/>
        <v>619.1999999999999</v>
      </c>
      <c r="G47" s="45">
        <f>E47+F47</f>
        <v>4059.2</v>
      </c>
      <c r="H47" s="37"/>
      <c r="I47" s="51"/>
      <c r="J47" s="42"/>
      <c r="K47" s="40"/>
    </row>
    <row r="48" spans="1:11" s="41" customFormat="1" ht="15.75" customHeight="1">
      <c r="A48" s="323">
        <v>33</v>
      </c>
      <c r="B48" s="290" t="s">
        <v>117</v>
      </c>
      <c r="C48" s="169">
        <v>100207013</v>
      </c>
      <c r="D48" s="241" t="s">
        <v>18</v>
      </c>
      <c r="E48" s="338">
        <v>3876</v>
      </c>
      <c r="F48" s="185">
        <f t="shared" si="0"/>
        <v>697.68</v>
      </c>
      <c r="G48" s="45">
        <f>E48+F48</f>
        <v>4573.68</v>
      </c>
      <c r="H48" s="37"/>
      <c r="I48" s="51"/>
      <c r="J48" s="42"/>
      <c r="K48" s="40"/>
    </row>
    <row r="49" spans="1:11" s="41" customFormat="1" ht="15.75" customHeight="1">
      <c r="A49" s="323">
        <v>34</v>
      </c>
      <c r="B49" s="113" t="s">
        <v>36</v>
      </c>
      <c r="C49" s="104">
        <v>100203011</v>
      </c>
      <c r="D49" s="241" t="s">
        <v>18</v>
      </c>
      <c r="E49" s="333">
        <v>112</v>
      </c>
      <c r="F49" s="185">
        <f t="shared" si="0"/>
        <v>20.16</v>
      </c>
      <c r="G49" s="45">
        <f t="shared" si="3"/>
        <v>132.16</v>
      </c>
      <c r="H49" s="52">
        <v>20</v>
      </c>
      <c r="I49" s="53" t="e">
        <f>#REF!*(100+H49)/100</f>
        <v>#REF!</v>
      </c>
      <c r="J49" s="47">
        <v>101.48</v>
      </c>
      <c r="K49" s="48">
        <f t="shared" si="4"/>
        <v>76.78571428571429</v>
      </c>
    </row>
    <row r="50" spans="1:11" ht="15.75" customHeight="1">
      <c r="A50" s="323">
        <v>35</v>
      </c>
      <c r="B50" s="113" t="s">
        <v>37</v>
      </c>
      <c r="C50" s="105">
        <v>100203012</v>
      </c>
      <c r="D50" s="241" t="s">
        <v>18</v>
      </c>
      <c r="E50" s="333">
        <v>122</v>
      </c>
      <c r="F50" s="185">
        <f t="shared" si="0"/>
        <v>21.96</v>
      </c>
      <c r="G50" s="45">
        <f t="shared" si="3"/>
        <v>143.96</v>
      </c>
      <c r="H50" s="54">
        <f>F50</f>
        <v>21.96</v>
      </c>
      <c r="I50" s="55">
        <f>E50</f>
        <v>122</v>
      </c>
      <c r="J50" s="47">
        <v>100.3</v>
      </c>
      <c r="K50" s="48">
        <f t="shared" si="4"/>
        <v>69.67213114754098</v>
      </c>
    </row>
    <row r="51" spans="1:11" ht="15.75" customHeight="1">
      <c r="A51" s="323">
        <v>36</v>
      </c>
      <c r="B51" s="116" t="s">
        <v>38</v>
      </c>
      <c r="C51" s="108">
        <v>100203007</v>
      </c>
      <c r="D51" s="241" t="s">
        <v>18</v>
      </c>
      <c r="E51" s="345">
        <v>20</v>
      </c>
      <c r="F51" s="185">
        <f t="shared" si="0"/>
        <v>3.5999999999999996</v>
      </c>
      <c r="G51" s="45">
        <f t="shared" si="3"/>
        <v>23.6</v>
      </c>
      <c r="H51" s="99"/>
      <c r="I51" s="49"/>
      <c r="J51" s="47">
        <v>16.52</v>
      </c>
      <c r="K51" s="48">
        <f t="shared" si="4"/>
        <v>70</v>
      </c>
    </row>
    <row r="52" spans="1:11" ht="15.75" customHeight="1">
      <c r="A52" s="323">
        <v>37</v>
      </c>
      <c r="B52" s="116" t="s">
        <v>39</v>
      </c>
      <c r="C52" s="109">
        <v>100203008</v>
      </c>
      <c r="D52" s="241" t="s">
        <v>18</v>
      </c>
      <c r="E52" s="345">
        <v>20.5</v>
      </c>
      <c r="F52" s="185">
        <f t="shared" si="0"/>
        <v>3.69</v>
      </c>
      <c r="G52" s="45">
        <f t="shared" si="3"/>
        <v>24.19</v>
      </c>
      <c r="H52" s="99"/>
      <c r="I52" s="49"/>
      <c r="J52" s="47">
        <v>20.06</v>
      </c>
      <c r="K52" s="48">
        <f t="shared" si="4"/>
        <v>82.92682926829266</v>
      </c>
    </row>
    <row r="53" spans="1:11" ht="15.75" customHeight="1">
      <c r="A53" s="323">
        <v>38</v>
      </c>
      <c r="B53" s="115" t="s">
        <v>40</v>
      </c>
      <c r="C53" s="106">
        <v>100203009</v>
      </c>
      <c r="D53" s="241" t="s">
        <v>18</v>
      </c>
      <c r="E53" s="345">
        <v>61.6</v>
      </c>
      <c r="F53" s="185">
        <f t="shared" si="0"/>
        <v>11.088</v>
      </c>
      <c r="G53" s="45">
        <f t="shared" si="3"/>
        <v>72.688</v>
      </c>
      <c r="H53" s="99"/>
      <c r="I53" s="49"/>
      <c r="J53" s="47">
        <v>37.17</v>
      </c>
      <c r="K53" s="48">
        <f t="shared" si="4"/>
        <v>51.13636363636363</v>
      </c>
    </row>
    <row r="54" spans="1:11" ht="15.75" customHeight="1">
      <c r="A54" s="323">
        <v>39</v>
      </c>
      <c r="B54" s="118" t="s">
        <v>164</v>
      </c>
      <c r="C54" s="107">
        <v>100219377</v>
      </c>
      <c r="D54" s="241" t="s">
        <v>18</v>
      </c>
      <c r="E54" s="345">
        <v>2125</v>
      </c>
      <c r="F54" s="185">
        <f t="shared" si="0"/>
        <v>382.5</v>
      </c>
      <c r="G54" s="45">
        <f t="shared" si="3"/>
        <v>2507.5</v>
      </c>
      <c r="H54" s="99"/>
      <c r="I54" s="49"/>
      <c r="J54" s="47">
        <v>1844.34</v>
      </c>
      <c r="K54" s="48">
        <f t="shared" si="4"/>
        <v>73.55294117647058</v>
      </c>
    </row>
    <row r="55" spans="1:11" ht="15.75" customHeight="1">
      <c r="A55" s="323">
        <v>40</v>
      </c>
      <c r="B55" s="158" t="s">
        <v>94</v>
      </c>
      <c r="C55" s="169">
        <v>100207061</v>
      </c>
      <c r="D55" s="241" t="s">
        <v>18</v>
      </c>
      <c r="E55" s="342">
        <v>2500</v>
      </c>
      <c r="F55" s="185">
        <f t="shared" si="0"/>
        <v>450</v>
      </c>
      <c r="G55" s="45">
        <f>E55+F55</f>
        <v>2950</v>
      </c>
      <c r="H55" s="99"/>
      <c r="I55" s="49"/>
      <c r="J55" s="47"/>
      <c r="K55" s="48"/>
    </row>
    <row r="56" spans="1:11" s="41" customFormat="1" ht="15.75" customHeight="1">
      <c r="A56" s="323">
        <v>41</v>
      </c>
      <c r="B56" s="113" t="s">
        <v>42</v>
      </c>
      <c r="C56" s="104">
        <v>100219555</v>
      </c>
      <c r="D56" s="241" t="s">
        <v>18</v>
      </c>
      <c r="E56" s="334">
        <v>100</v>
      </c>
      <c r="F56" s="185">
        <f t="shared" si="0"/>
        <v>18</v>
      </c>
      <c r="G56" s="45">
        <f t="shared" si="3"/>
        <v>118</v>
      </c>
      <c r="H56" s="56">
        <v>20</v>
      </c>
      <c r="I56" s="57" t="e">
        <f>#REF!*(100+H56)/100</f>
        <v>#REF!</v>
      </c>
      <c r="J56" s="42">
        <v>143.96</v>
      </c>
      <c r="K56" s="40">
        <f t="shared" si="4"/>
        <v>122</v>
      </c>
    </row>
    <row r="57" spans="1:11" s="41" customFormat="1" ht="15.75" customHeight="1">
      <c r="A57" s="323">
        <v>42</v>
      </c>
      <c r="B57" s="113" t="s">
        <v>43</v>
      </c>
      <c r="C57" s="104">
        <v>100207085</v>
      </c>
      <c r="D57" s="241" t="s">
        <v>18</v>
      </c>
      <c r="E57" s="333">
        <v>15451</v>
      </c>
      <c r="F57" s="185">
        <f t="shared" si="0"/>
        <v>2781.18</v>
      </c>
      <c r="G57" s="45">
        <f t="shared" si="3"/>
        <v>18232.18</v>
      </c>
      <c r="H57" s="56">
        <v>20</v>
      </c>
      <c r="I57" s="57" t="e">
        <f>#REF!*(100+H57)/100</f>
        <v>#REF!</v>
      </c>
      <c r="J57" s="42">
        <v>13086.2</v>
      </c>
      <c r="K57" s="40">
        <f t="shared" si="4"/>
        <v>71.77528962526698</v>
      </c>
    </row>
    <row r="58" spans="1:11" s="41" customFormat="1" ht="15.75" customHeight="1">
      <c r="A58" s="323">
        <v>43</v>
      </c>
      <c r="B58" s="113" t="s">
        <v>44</v>
      </c>
      <c r="C58" s="104">
        <v>100219554</v>
      </c>
      <c r="D58" s="241" t="s">
        <v>18</v>
      </c>
      <c r="E58" s="333">
        <v>331</v>
      </c>
      <c r="F58" s="185">
        <f t="shared" si="0"/>
        <v>59.58</v>
      </c>
      <c r="G58" s="45">
        <f t="shared" si="3"/>
        <v>390.58</v>
      </c>
      <c r="H58" s="56">
        <v>20</v>
      </c>
      <c r="I58" s="57" t="e">
        <f>#REF!*(100+H58)/100</f>
        <v>#REF!</v>
      </c>
      <c r="J58" s="42">
        <v>331.58</v>
      </c>
      <c r="K58" s="40">
        <f t="shared" si="4"/>
        <v>84.89425981873111</v>
      </c>
    </row>
    <row r="59" spans="1:11" s="41" customFormat="1" ht="15.75" customHeight="1">
      <c r="A59" s="323">
        <v>44</v>
      </c>
      <c r="B59" s="112" t="s">
        <v>45</v>
      </c>
      <c r="C59" s="103">
        <v>100219509</v>
      </c>
      <c r="D59" s="241" t="s">
        <v>18</v>
      </c>
      <c r="E59" s="332">
        <v>8.5</v>
      </c>
      <c r="F59" s="185">
        <f t="shared" si="0"/>
        <v>1.53</v>
      </c>
      <c r="G59" s="45">
        <f t="shared" si="3"/>
        <v>10.03</v>
      </c>
      <c r="H59" s="58"/>
      <c r="I59" s="59"/>
      <c r="J59" s="42">
        <v>8.73</v>
      </c>
      <c r="K59" s="40">
        <f t="shared" si="4"/>
        <v>87.03888334995015</v>
      </c>
    </row>
    <row r="60" spans="1:11" s="41" customFormat="1" ht="15.75" customHeight="1">
      <c r="A60" s="323">
        <v>45</v>
      </c>
      <c r="B60" s="116" t="s">
        <v>165</v>
      </c>
      <c r="C60" s="109">
        <v>100219510</v>
      </c>
      <c r="D60" s="241" t="s">
        <v>18</v>
      </c>
      <c r="E60" s="346">
        <v>20.5</v>
      </c>
      <c r="F60" s="185">
        <f t="shared" si="0"/>
        <v>3.69</v>
      </c>
      <c r="G60" s="45">
        <f t="shared" si="3"/>
        <v>24.19</v>
      </c>
      <c r="H60" s="96"/>
      <c r="I60" s="60"/>
      <c r="J60" s="42">
        <v>24.78</v>
      </c>
      <c r="K60" s="40">
        <f t="shared" si="4"/>
        <v>102.4390243902439</v>
      </c>
    </row>
    <row r="61" spans="1:11" s="41" customFormat="1" ht="15.75" customHeight="1">
      <c r="A61" s="323">
        <v>46</v>
      </c>
      <c r="B61" s="161" t="s">
        <v>110</v>
      </c>
      <c r="C61" s="169">
        <v>100219560</v>
      </c>
      <c r="D61" s="241" t="s">
        <v>18</v>
      </c>
      <c r="E61" s="342">
        <v>8.5</v>
      </c>
      <c r="F61" s="185">
        <f t="shared" si="0"/>
        <v>1.53</v>
      </c>
      <c r="G61" s="45">
        <f>E61+F61</f>
        <v>10.03</v>
      </c>
      <c r="H61" s="98"/>
      <c r="I61" s="61"/>
      <c r="J61" s="47"/>
      <c r="K61" s="48"/>
    </row>
    <row r="62" spans="1:11" s="41" customFormat="1" ht="15.75" customHeight="1">
      <c r="A62" s="323">
        <v>47</v>
      </c>
      <c r="B62" s="158" t="s">
        <v>93</v>
      </c>
      <c r="C62" s="169">
        <v>100219452</v>
      </c>
      <c r="D62" s="241" t="s">
        <v>18</v>
      </c>
      <c r="E62" s="342">
        <v>11</v>
      </c>
      <c r="F62" s="185">
        <f t="shared" si="0"/>
        <v>1.98</v>
      </c>
      <c r="G62" s="45">
        <f>E62+F62</f>
        <v>12.98</v>
      </c>
      <c r="H62" s="98"/>
      <c r="I62" s="61"/>
      <c r="J62" s="47"/>
      <c r="K62" s="48"/>
    </row>
    <row r="63" spans="1:11" s="41" customFormat="1" ht="15.75" customHeight="1">
      <c r="A63" s="323">
        <v>48</v>
      </c>
      <c r="B63" s="112" t="s">
        <v>47</v>
      </c>
      <c r="C63" s="103">
        <v>100219003</v>
      </c>
      <c r="D63" s="241" t="s">
        <v>18</v>
      </c>
      <c r="E63" s="332">
        <v>29</v>
      </c>
      <c r="F63" s="185">
        <f t="shared" si="0"/>
        <v>5.22</v>
      </c>
      <c r="G63" s="45">
        <f t="shared" si="3"/>
        <v>34.22</v>
      </c>
      <c r="H63" s="62"/>
      <c r="I63" s="63"/>
      <c r="J63" s="47">
        <v>23.6</v>
      </c>
      <c r="K63" s="48">
        <f t="shared" si="4"/>
        <v>68.96551724137932</v>
      </c>
    </row>
    <row r="64" spans="1:11" s="41" customFormat="1" ht="15.75" customHeight="1">
      <c r="A64" s="323">
        <v>49</v>
      </c>
      <c r="B64" s="115" t="s">
        <v>48</v>
      </c>
      <c r="C64" s="106">
        <v>100219321</v>
      </c>
      <c r="D64" s="241" t="s">
        <v>18</v>
      </c>
      <c r="E64" s="346">
        <v>32.5</v>
      </c>
      <c r="F64" s="185">
        <f t="shared" si="0"/>
        <v>5.85</v>
      </c>
      <c r="G64" s="45">
        <f t="shared" si="3"/>
        <v>38.35</v>
      </c>
      <c r="H64" s="96"/>
      <c r="I64" s="60"/>
      <c r="J64" s="42">
        <v>49.56</v>
      </c>
      <c r="K64" s="40">
        <f t="shared" si="4"/>
        <v>129.23076923076923</v>
      </c>
    </row>
    <row r="65" spans="1:11" s="41" customFormat="1" ht="15.75" customHeight="1">
      <c r="A65" s="323">
        <v>50</v>
      </c>
      <c r="B65" s="158" t="s">
        <v>91</v>
      </c>
      <c r="C65" s="169">
        <v>100219479</v>
      </c>
      <c r="D65" s="241" t="s">
        <v>18</v>
      </c>
      <c r="E65" s="342">
        <v>11</v>
      </c>
      <c r="F65" s="185">
        <f t="shared" si="0"/>
        <v>1.98</v>
      </c>
      <c r="G65" s="45">
        <f>E65+F65</f>
        <v>12.98</v>
      </c>
      <c r="H65" s="96"/>
      <c r="I65" s="60"/>
      <c r="J65" s="42"/>
      <c r="K65" s="40"/>
    </row>
    <row r="66" spans="1:11" s="41" customFormat="1" ht="15.75" customHeight="1">
      <c r="A66" s="323">
        <v>51</v>
      </c>
      <c r="B66" s="112" t="s">
        <v>49</v>
      </c>
      <c r="C66" s="103">
        <v>100219454</v>
      </c>
      <c r="D66" s="241" t="s">
        <v>18</v>
      </c>
      <c r="E66" s="332">
        <v>1539</v>
      </c>
      <c r="F66" s="185">
        <f t="shared" si="0"/>
        <v>277.02</v>
      </c>
      <c r="G66" s="45">
        <f t="shared" si="3"/>
        <v>1816.02</v>
      </c>
      <c r="H66" s="62"/>
      <c r="I66" s="63"/>
      <c r="J66" s="47">
        <v>1512.76</v>
      </c>
      <c r="K66" s="48">
        <f t="shared" si="4"/>
        <v>83.30084470435347</v>
      </c>
    </row>
    <row r="67" spans="1:12" s="41" customFormat="1" ht="15.75" customHeight="1">
      <c r="A67" s="323">
        <v>52</v>
      </c>
      <c r="B67" s="120" t="s">
        <v>50</v>
      </c>
      <c r="C67" s="103">
        <v>100219436</v>
      </c>
      <c r="D67" s="241" t="s">
        <v>18</v>
      </c>
      <c r="E67" s="346">
        <v>34445</v>
      </c>
      <c r="F67" s="185">
        <f t="shared" si="0"/>
        <v>6200.099999999999</v>
      </c>
      <c r="G67" s="45">
        <f t="shared" si="3"/>
        <v>40645.1</v>
      </c>
      <c r="H67" s="98"/>
      <c r="I67" s="61"/>
      <c r="J67" s="47">
        <v>28225.6</v>
      </c>
      <c r="K67" s="48">
        <f t="shared" si="4"/>
        <v>69.44404122514153</v>
      </c>
      <c r="L67" s="64"/>
    </row>
    <row r="68" spans="1:12" s="41" customFormat="1" ht="15.75" customHeight="1">
      <c r="A68" s="323">
        <v>53</v>
      </c>
      <c r="B68" s="115" t="s">
        <v>119</v>
      </c>
      <c r="C68" s="106">
        <v>100219672</v>
      </c>
      <c r="D68" s="241" t="s">
        <v>18</v>
      </c>
      <c r="E68" s="347">
        <v>3336</v>
      </c>
      <c r="F68" s="185">
        <f t="shared" si="0"/>
        <v>600.48</v>
      </c>
      <c r="G68" s="45">
        <f t="shared" si="3"/>
        <v>3936.48</v>
      </c>
      <c r="H68" s="96"/>
      <c r="I68" s="60"/>
      <c r="J68" s="42">
        <v>2617.24</v>
      </c>
      <c r="K68" s="40">
        <f t="shared" si="4"/>
        <v>66.48681055155875</v>
      </c>
      <c r="L68" s="64"/>
    </row>
    <row r="69" spans="1:12" s="41" customFormat="1" ht="15.75" customHeight="1">
      <c r="A69" s="323">
        <v>54</v>
      </c>
      <c r="B69" s="158" t="s">
        <v>118</v>
      </c>
      <c r="C69" s="169">
        <v>100219643</v>
      </c>
      <c r="D69" s="241" t="s">
        <v>18</v>
      </c>
      <c r="E69" s="338">
        <v>2246</v>
      </c>
      <c r="F69" s="185">
        <f t="shared" si="0"/>
        <v>404.28</v>
      </c>
      <c r="G69" s="45">
        <f>E69+F69</f>
        <v>2650.2799999999997</v>
      </c>
      <c r="H69" s="96"/>
      <c r="I69" s="60"/>
      <c r="J69" s="42"/>
      <c r="K69" s="40"/>
      <c r="L69" s="64"/>
    </row>
    <row r="70" spans="1:12" s="41" customFormat="1" ht="15.75" customHeight="1">
      <c r="A70" s="323">
        <v>55</v>
      </c>
      <c r="B70" s="119" t="s">
        <v>51</v>
      </c>
      <c r="C70" s="106">
        <v>100207002</v>
      </c>
      <c r="D70" s="241" t="s">
        <v>18</v>
      </c>
      <c r="E70" s="346">
        <v>14.5</v>
      </c>
      <c r="F70" s="185">
        <f t="shared" si="0"/>
        <v>2.61</v>
      </c>
      <c r="G70" s="45">
        <f t="shared" si="3"/>
        <v>17.11</v>
      </c>
      <c r="H70" s="96"/>
      <c r="I70" s="60"/>
      <c r="J70" s="42">
        <v>27.14</v>
      </c>
      <c r="K70" s="40">
        <f t="shared" si="4"/>
        <v>158.6206896551724</v>
      </c>
      <c r="L70" s="64"/>
    </row>
    <row r="71" spans="1:11" s="41" customFormat="1" ht="15.75" customHeight="1">
      <c r="A71" s="323">
        <v>56</v>
      </c>
      <c r="B71" s="112" t="s">
        <v>52</v>
      </c>
      <c r="C71" s="103">
        <v>100205014</v>
      </c>
      <c r="D71" s="241" t="s">
        <v>18</v>
      </c>
      <c r="E71" s="348">
        <v>99</v>
      </c>
      <c r="F71" s="185">
        <f t="shared" si="0"/>
        <v>17.82</v>
      </c>
      <c r="G71" s="45">
        <f t="shared" si="3"/>
        <v>116.82</v>
      </c>
      <c r="H71" s="65">
        <f>F71</f>
        <v>17.82</v>
      </c>
      <c r="I71" s="66">
        <f>E71</f>
        <v>99</v>
      </c>
      <c r="J71" s="42">
        <v>41.3</v>
      </c>
      <c r="K71" s="40">
        <f t="shared" si="4"/>
        <v>35.35353535353536</v>
      </c>
    </row>
    <row r="72" spans="1:11" s="41" customFormat="1" ht="15.75" customHeight="1">
      <c r="A72" s="323">
        <v>57</v>
      </c>
      <c r="B72" s="112" t="s">
        <v>120</v>
      </c>
      <c r="C72" s="103">
        <v>100205118</v>
      </c>
      <c r="D72" s="241" t="s">
        <v>18</v>
      </c>
      <c r="E72" s="348">
        <v>20</v>
      </c>
      <c r="F72" s="185">
        <f t="shared" si="0"/>
        <v>3.5999999999999996</v>
      </c>
      <c r="G72" s="45">
        <f>E72+F72</f>
        <v>23.6</v>
      </c>
      <c r="H72" s="65">
        <f>F72</f>
        <v>3.5999999999999996</v>
      </c>
      <c r="I72" s="66">
        <f>E72</f>
        <v>20</v>
      </c>
      <c r="J72" s="42">
        <v>41.3</v>
      </c>
      <c r="K72" s="40">
        <f>J72/G72*100</f>
        <v>174.99999999999997</v>
      </c>
    </row>
    <row r="73" spans="1:11" s="41" customFormat="1" ht="15.75" customHeight="1">
      <c r="A73" s="323">
        <v>58</v>
      </c>
      <c r="B73" s="112" t="s">
        <v>53</v>
      </c>
      <c r="C73" s="103">
        <v>100205027</v>
      </c>
      <c r="D73" s="241" t="s">
        <v>18</v>
      </c>
      <c r="E73" s="332">
        <v>136</v>
      </c>
      <c r="F73" s="185">
        <f t="shared" si="0"/>
        <v>24.48</v>
      </c>
      <c r="G73" s="45">
        <f t="shared" si="3"/>
        <v>160.48</v>
      </c>
      <c r="H73" s="65"/>
      <c r="I73" s="67"/>
      <c r="J73" s="42">
        <v>236</v>
      </c>
      <c r="K73" s="40">
        <f t="shared" si="4"/>
        <v>147.05882352941177</v>
      </c>
    </row>
    <row r="74" spans="1:11" s="41" customFormat="1" ht="15.75" customHeight="1">
      <c r="A74" s="323">
        <v>59</v>
      </c>
      <c r="B74" s="113" t="s">
        <v>54</v>
      </c>
      <c r="C74" s="104">
        <v>100205029</v>
      </c>
      <c r="D74" s="242" t="s">
        <v>18</v>
      </c>
      <c r="E74" s="333">
        <v>70</v>
      </c>
      <c r="F74" s="186">
        <f t="shared" si="0"/>
        <v>12.6</v>
      </c>
      <c r="G74" s="358">
        <f t="shared" si="3"/>
        <v>82.6</v>
      </c>
      <c r="H74" s="65"/>
      <c r="I74" s="66"/>
      <c r="J74" s="42">
        <v>135.7</v>
      </c>
      <c r="K74" s="40">
        <f t="shared" si="4"/>
        <v>164.28571428571428</v>
      </c>
    </row>
    <row r="75" spans="1:12" s="41" customFormat="1" ht="15.75" customHeight="1">
      <c r="A75" s="323">
        <v>60</v>
      </c>
      <c r="B75" s="121" t="s">
        <v>55</v>
      </c>
      <c r="C75" s="106">
        <v>100205079</v>
      </c>
      <c r="D75" s="241" t="s">
        <v>18</v>
      </c>
      <c r="E75" s="346">
        <v>110</v>
      </c>
      <c r="F75" s="185">
        <f t="shared" si="0"/>
        <v>19.8</v>
      </c>
      <c r="G75" s="45">
        <f t="shared" si="3"/>
        <v>129.8</v>
      </c>
      <c r="H75" s="173"/>
      <c r="I75" s="68"/>
      <c r="J75" s="42">
        <v>56.64</v>
      </c>
      <c r="K75" s="40">
        <f t="shared" si="4"/>
        <v>43.63636363636363</v>
      </c>
      <c r="L75" s="64"/>
    </row>
    <row r="76" spans="1:12" s="41" customFormat="1" ht="15.75" customHeight="1">
      <c r="A76" s="323">
        <v>61</v>
      </c>
      <c r="B76" s="115" t="s">
        <v>56</v>
      </c>
      <c r="C76" s="106">
        <v>100219328</v>
      </c>
      <c r="D76" s="241" t="s">
        <v>18</v>
      </c>
      <c r="E76" s="346">
        <v>18605</v>
      </c>
      <c r="F76" s="185">
        <f t="shared" si="0"/>
        <v>3348.9</v>
      </c>
      <c r="G76" s="45">
        <f t="shared" si="3"/>
        <v>21953.9</v>
      </c>
      <c r="H76" s="100"/>
      <c r="I76" s="69"/>
      <c r="J76" s="47">
        <v>15245.6</v>
      </c>
      <c r="K76" s="48">
        <f t="shared" si="4"/>
        <v>69.44369793066379</v>
      </c>
      <c r="L76" s="64"/>
    </row>
    <row r="77" spans="1:12" s="41" customFormat="1" ht="15.75" customHeight="1">
      <c r="A77" s="323">
        <v>62</v>
      </c>
      <c r="B77" s="163" t="s">
        <v>97</v>
      </c>
      <c r="C77" s="169">
        <v>100219432</v>
      </c>
      <c r="D77" s="241" t="s">
        <v>18</v>
      </c>
      <c r="E77" s="349">
        <v>6500</v>
      </c>
      <c r="F77" s="185">
        <f t="shared" si="0"/>
        <v>1170</v>
      </c>
      <c r="G77" s="45">
        <f>E77+F77</f>
        <v>7670</v>
      </c>
      <c r="H77" s="100"/>
      <c r="I77" s="69"/>
      <c r="J77" s="47"/>
      <c r="K77" s="48"/>
      <c r="L77" s="64"/>
    </row>
    <row r="78" spans="1:11" s="41" customFormat="1" ht="15.75" customHeight="1">
      <c r="A78" s="323">
        <v>63</v>
      </c>
      <c r="B78" s="113" t="s">
        <v>57</v>
      </c>
      <c r="C78" s="104">
        <v>100217016</v>
      </c>
      <c r="D78" s="241" t="s">
        <v>18</v>
      </c>
      <c r="E78" s="333">
        <v>382</v>
      </c>
      <c r="F78" s="185">
        <f t="shared" si="0"/>
        <v>68.75999999999999</v>
      </c>
      <c r="G78" s="45">
        <f t="shared" si="3"/>
        <v>450.76</v>
      </c>
      <c r="H78" s="37">
        <f>F78</f>
        <v>68.75999999999999</v>
      </c>
      <c r="I78" s="51">
        <f>E78</f>
        <v>382</v>
      </c>
      <c r="J78" s="42">
        <v>724.52</v>
      </c>
      <c r="K78" s="40">
        <f t="shared" si="4"/>
        <v>160.7329842931937</v>
      </c>
    </row>
    <row r="79" spans="1:11" s="41" customFormat="1" ht="15.75" customHeight="1">
      <c r="A79" s="323">
        <v>64</v>
      </c>
      <c r="B79" s="113" t="s">
        <v>58</v>
      </c>
      <c r="C79" s="104">
        <v>100201013</v>
      </c>
      <c r="D79" s="241" t="s">
        <v>18</v>
      </c>
      <c r="E79" s="334">
        <v>209</v>
      </c>
      <c r="F79" s="185">
        <f t="shared" si="0"/>
        <v>37.62</v>
      </c>
      <c r="G79" s="45">
        <f t="shared" si="3"/>
        <v>246.62</v>
      </c>
      <c r="H79" s="37">
        <f>F79</f>
        <v>37.62</v>
      </c>
      <c r="I79" s="51">
        <f>E79</f>
        <v>209</v>
      </c>
      <c r="J79" s="42">
        <v>191.16</v>
      </c>
      <c r="K79" s="40">
        <f t="shared" si="4"/>
        <v>77.51196172248804</v>
      </c>
    </row>
    <row r="80" spans="1:11" s="41" customFormat="1" ht="15.75" customHeight="1">
      <c r="A80" s="323">
        <v>65</v>
      </c>
      <c r="B80" s="158" t="s">
        <v>89</v>
      </c>
      <c r="C80" s="169">
        <v>100201016</v>
      </c>
      <c r="D80" s="241" t="s">
        <v>18</v>
      </c>
      <c r="E80" s="338">
        <v>452</v>
      </c>
      <c r="F80" s="185">
        <f t="shared" si="0"/>
        <v>81.36</v>
      </c>
      <c r="G80" s="45">
        <f>E80+F80</f>
        <v>533.36</v>
      </c>
      <c r="H80" s="37"/>
      <c r="I80" s="95"/>
      <c r="J80" s="42"/>
      <c r="K80" s="40"/>
    </row>
    <row r="81" spans="1:11" s="41" customFormat="1" ht="15.75" customHeight="1">
      <c r="A81" s="323">
        <v>66</v>
      </c>
      <c r="B81" s="116" t="s">
        <v>59</v>
      </c>
      <c r="C81" s="110" t="s">
        <v>60</v>
      </c>
      <c r="D81" s="241" t="s">
        <v>18</v>
      </c>
      <c r="E81" s="341">
        <v>325</v>
      </c>
      <c r="F81" s="185">
        <f t="shared" si="0"/>
        <v>58.5</v>
      </c>
      <c r="G81" s="45">
        <f t="shared" si="3"/>
        <v>383.5</v>
      </c>
      <c r="H81" s="97"/>
      <c r="I81" s="49">
        <f aca="true" t="shared" si="5" ref="I81:I88">G81</f>
        <v>383.5</v>
      </c>
      <c r="J81" s="47">
        <v>181.72</v>
      </c>
      <c r="K81" s="48">
        <f t="shared" si="4"/>
        <v>47.38461538461539</v>
      </c>
    </row>
    <row r="82" spans="1:11" s="41" customFormat="1" ht="15.75" customHeight="1">
      <c r="A82" s="323">
        <v>67</v>
      </c>
      <c r="B82" s="116" t="s">
        <v>61</v>
      </c>
      <c r="C82" s="110" t="s">
        <v>62</v>
      </c>
      <c r="D82" s="241" t="s">
        <v>18</v>
      </c>
      <c r="E82" s="341">
        <v>452</v>
      </c>
      <c r="F82" s="185">
        <f t="shared" si="0"/>
        <v>81.36</v>
      </c>
      <c r="G82" s="45">
        <f t="shared" si="3"/>
        <v>533.36</v>
      </c>
      <c r="H82" s="97"/>
      <c r="I82" s="49">
        <f t="shared" si="5"/>
        <v>533.36</v>
      </c>
      <c r="J82" s="47">
        <v>280.84</v>
      </c>
      <c r="K82" s="48">
        <f t="shared" si="4"/>
        <v>52.65486725663716</v>
      </c>
    </row>
    <row r="83" spans="1:11" s="41" customFormat="1" ht="15.75" customHeight="1">
      <c r="A83" s="323">
        <v>68</v>
      </c>
      <c r="B83" s="116" t="s">
        <v>63</v>
      </c>
      <c r="C83" s="110" t="s">
        <v>64</v>
      </c>
      <c r="D83" s="241" t="s">
        <v>18</v>
      </c>
      <c r="E83" s="341">
        <v>396</v>
      </c>
      <c r="F83" s="185">
        <f t="shared" si="0"/>
        <v>71.28</v>
      </c>
      <c r="G83" s="45">
        <f t="shared" si="3"/>
        <v>467.28</v>
      </c>
      <c r="H83" s="97"/>
      <c r="I83" s="49">
        <f t="shared" si="5"/>
        <v>467.28</v>
      </c>
      <c r="J83" s="47">
        <v>243.08</v>
      </c>
      <c r="K83" s="48">
        <f t="shared" si="4"/>
        <v>52.02020202020202</v>
      </c>
    </row>
    <row r="84" spans="1:11" s="41" customFormat="1" ht="15.75" customHeight="1">
      <c r="A84" s="323">
        <v>69</v>
      </c>
      <c r="B84" s="116" t="s">
        <v>65</v>
      </c>
      <c r="C84" s="110">
        <v>100201014</v>
      </c>
      <c r="D84" s="241" t="s">
        <v>18</v>
      </c>
      <c r="E84" s="341">
        <v>132</v>
      </c>
      <c r="F84" s="185">
        <f aca="true" t="shared" si="6" ref="F84:F114">E84*0.18</f>
        <v>23.759999999999998</v>
      </c>
      <c r="G84" s="45">
        <f t="shared" si="3"/>
        <v>155.76</v>
      </c>
      <c r="H84" s="174"/>
      <c r="I84" s="50">
        <f t="shared" si="5"/>
        <v>155.76</v>
      </c>
      <c r="J84" s="42">
        <v>82.6</v>
      </c>
      <c r="K84" s="40">
        <f t="shared" si="4"/>
        <v>53.03030303030303</v>
      </c>
    </row>
    <row r="85" spans="1:11" s="41" customFormat="1" ht="15.75" customHeight="1">
      <c r="A85" s="323">
        <v>70</v>
      </c>
      <c r="B85" s="116" t="s">
        <v>66</v>
      </c>
      <c r="C85" s="111">
        <v>100201004</v>
      </c>
      <c r="D85" s="241" t="s">
        <v>18</v>
      </c>
      <c r="E85" s="341">
        <v>108</v>
      </c>
      <c r="F85" s="185">
        <f t="shared" si="6"/>
        <v>19.439999999999998</v>
      </c>
      <c r="G85" s="45">
        <f>E85+F85</f>
        <v>127.44</v>
      </c>
      <c r="H85" s="97"/>
      <c r="I85" s="49">
        <f t="shared" si="5"/>
        <v>127.44</v>
      </c>
      <c r="J85" s="47">
        <v>70.8</v>
      </c>
      <c r="K85" s="48">
        <f>J85/G85*100</f>
        <v>55.55555555555556</v>
      </c>
    </row>
    <row r="86" spans="1:11" s="41" customFormat="1" ht="15.75" customHeight="1">
      <c r="A86" s="323">
        <v>71</v>
      </c>
      <c r="B86" s="158" t="s">
        <v>90</v>
      </c>
      <c r="C86" s="169">
        <v>100201025</v>
      </c>
      <c r="D86" s="241" t="s">
        <v>18</v>
      </c>
      <c r="E86" s="350">
        <v>620</v>
      </c>
      <c r="F86" s="185">
        <f t="shared" si="6"/>
        <v>111.6</v>
      </c>
      <c r="G86" s="45">
        <f>E86+F86</f>
        <v>731.6</v>
      </c>
      <c r="H86" s="97"/>
      <c r="I86" s="49"/>
      <c r="J86" s="47"/>
      <c r="K86" s="48"/>
    </row>
    <row r="87" spans="1:11" s="41" customFormat="1" ht="15.75" customHeight="1">
      <c r="A87" s="323">
        <v>72</v>
      </c>
      <c r="B87" s="116" t="s">
        <v>67</v>
      </c>
      <c r="C87" s="109">
        <v>100201012</v>
      </c>
      <c r="D87" s="241" t="s">
        <v>18</v>
      </c>
      <c r="E87" s="341">
        <v>185</v>
      </c>
      <c r="F87" s="185">
        <f t="shared" si="6"/>
        <v>33.3</v>
      </c>
      <c r="G87" s="45">
        <f aca="true" t="shared" si="7" ref="G87:G114">E87+F87</f>
        <v>218.3</v>
      </c>
      <c r="H87" s="174"/>
      <c r="I87" s="50">
        <f t="shared" si="5"/>
        <v>218.3</v>
      </c>
      <c r="J87" s="42">
        <v>138.06</v>
      </c>
      <c r="K87" s="40">
        <f aca="true" t="shared" si="8" ref="K87:K114">J87/G87*100</f>
        <v>63.24324324324324</v>
      </c>
    </row>
    <row r="88" spans="1:11" s="41" customFormat="1" ht="15.75" customHeight="1">
      <c r="A88" s="323">
        <v>73</v>
      </c>
      <c r="B88" s="115" t="s">
        <v>68</v>
      </c>
      <c r="C88" s="106">
        <v>100201023</v>
      </c>
      <c r="D88" s="241" t="s">
        <v>18</v>
      </c>
      <c r="E88" s="340">
        <v>400</v>
      </c>
      <c r="F88" s="185">
        <f t="shared" si="6"/>
        <v>72</v>
      </c>
      <c r="G88" s="45">
        <f t="shared" si="7"/>
        <v>472</v>
      </c>
      <c r="H88" s="97"/>
      <c r="I88" s="49">
        <f t="shared" si="5"/>
        <v>472</v>
      </c>
      <c r="J88" s="47">
        <v>451.94</v>
      </c>
      <c r="K88" s="48">
        <f t="shared" si="8"/>
        <v>95.75</v>
      </c>
    </row>
    <row r="89" spans="1:11" s="41" customFormat="1" ht="15.75" customHeight="1">
      <c r="A89" s="323">
        <v>74</v>
      </c>
      <c r="B89" s="113" t="s">
        <v>69</v>
      </c>
      <c r="C89" s="104">
        <v>100219060</v>
      </c>
      <c r="D89" s="241" t="s">
        <v>18</v>
      </c>
      <c r="E89" s="334">
        <v>49</v>
      </c>
      <c r="F89" s="185">
        <f t="shared" si="6"/>
        <v>8.82</v>
      </c>
      <c r="G89" s="45">
        <f t="shared" si="7"/>
        <v>57.82</v>
      </c>
      <c r="H89" s="52">
        <v>20</v>
      </c>
      <c r="I89" s="70" t="e">
        <f>#REF!*(100+H89)/100</f>
        <v>#REF!</v>
      </c>
      <c r="J89" s="47">
        <v>43.66</v>
      </c>
      <c r="K89" s="48">
        <f t="shared" si="8"/>
        <v>75.51020408163265</v>
      </c>
    </row>
    <row r="90" spans="1:11" ht="15.75" customHeight="1">
      <c r="A90" s="323">
        <v>75</v>
      </c>
      <c r="B90" s="114" t="s">
        <v>111</v>
      </c>
      <c r="C90" s="105">
        <v>100219019</v>
      </c>
      <c r="D90" s="241" t="s">
        <v>18</v>
      </c>
      <c r="E90" s="336">
        <v>202</v>
      </c>
      <c r="F90" s="185">
        <f t="shared" si="6"/>
        <v>36.36</v>
      </c>
      <c r="G90" s="45">
        <f t="shared" si="7"/>
        <v>238.36</v>
      </c>
      <c r="H90" s="52">
        <v>20</v>
      </c>
      <c r="I90" s="71" t="e">
        <f>#REF!*(100+H90)/100</f>
        <v>#REF!</v>
      </c>
      <c r="J90" s="47">
        <v>158.12</v>
      </c>
      <c r="K90" s="48">
        <f t="shared" si="8"/>
        <v>66.33663366336634</v>
      </c>
    </row>
    <row r="91" spans="1:11" ht="15.75" customHeight="1">
      <c r="A91" s="323">
        <v>76</v>
      </c>
      <c r="B91" s="114" t="s">
        <v>70</v>
      </c>
      <c r="C91" s="105">
        <v>100219014</v>
      </c>
      <c r="D91" s="241" t="s">
        <v>18</v>
      </c>
      <c r="E91" s="335">
        <v>43</v>
      </c>
      <c r="F91" s="185">
        <f t="shared" si="6"/>
        <v>7.739999999999999</v>
      </c>
      <c r="G91" s="45">
        <f t="shared" si="7"/>
        <v>50.74</v>
      </c>
      <c r="H91" s="52">
        <v>20</v>
      </c>
      <c r="I91" s="71" t="e">
        <f>#REF!*(100+H91)/100</f>
        <v>#REF!</v>
      </c>
      <c r="J91" s="47">
        <v>37.76</v>
      </c>
      <c r="K91" s="48">
        <f t="shared" si="8"/>
        <v>74.41860465116278</v>
      </c>
    </row>
    <row r="92" spans="1:11" ht="15.75" customHeight="1">
      <c r="A92" s="323">
        <v>77</v>
      </c>
      <c r="B92" s="158" t="s">
        <v>98</v>
      </c>
      <c r="C92" s="169">
        <v>100219016</v>
      </c>
      <c r="D92" s="241" t="s">
        <v>18</v>
      </c>
      <c r="E92" s="342">
        <v>58</v>
      </c>
      <c r="F92" s="185">
        <f t="shared" si="6"/>
        <v>10.44</v>
      </c>
      <c r="G92" s="45">
        <f>E92+F92</f>
        <v>68.44</v>
      </c>
      <c r="H92" s="52"/>
      <c r="I92" s="70"/>
      <c r="J92" s="47"/>
      <c r="K92" s="48"/>
    </row>
    <row r="93" spans="1:11" ht="15.75" customHeight="1">
      <c r="A93" s="323">
        <v>78</v>
      </c>
      <c r="B93" s="158" t="s">
        <v>105</v>
      </c>
      <c r="C93" s="169">
        <v>100219010</v>
      </c>
      <c r="D93" s="241" t="s">
        <v>18</v>
      </c>
      <c r="E93" s="342">
        <v>201</v>
      </c>
      <c r="F93" s="185">
        <f t="shared" si="6"/>
        <v>36.18</v>
      </c>
      <c r="G93" s="45">
        <f>E93+F93</f>
        <v>237.18</v>
      </c>
      <c r="H93" s="44">
        <f>G93*0.18</f>
        <v>42.6924</v>
      </c>
      <c r="I93" s="45">
        <f>G93+H93</f>
        <v>279.8724</v>
      </c>
      <c r="J93" s="44">
        <f>I93*0.18</f>
        <v>50.377032</v>
      </c>
      <c r="K93" s="45">
        <f>I93+J93</f>
        <v>330.249432</v>
      </c>
    </row>
    <row r="94" spans="1:11" ht="15.75" customHeight="1">
      <c r="A94" s="323">
        <v>79</v>
      </c>
      <c r="B94" s="158" t="s">
        <v>106</v>
      </c>
      <c r="C94" s="169">
        <v>100219638</v>
      </c>
      <c r="D94" s="241" t="s">
        <v>18</v>
      </c>
      <c r="E94" s="338">
        <v>490</v>
      </c>
      <c r="F94" s="185">
        <f t="shared" si="6"/>
        <v>88.2</v>
      </c>
      <c r="G94" s="45">
        <f>E94+F94</f>
        <v>578.2</v>
      </c>
      <c r="H94" s="52"/>
      <c r="I94" s="70"/>
      <c r="J94" s="47"/>
      <c r="K94" s="48"/>
    </row>
    <row r="95" spans="1:11" s="41" customFormat="1" ht="15.75" customHeight="1">
      <c r="A95" s="323">
        <v>80</v>
      </c>
      <c r="B95" s="115" t="s">
        <v>71</v>
      </c>
      <c r="C95" s="106">
        <v>100207070</v>
      </c>
      <c r="D95" s="241" t="s">
        <v>18</v>
      </c>
      <c r="E95" s="351">
        <v>64872</v>
      </c>
      <c r="F95" s="185">
        <f t="shared" si="6"/>
        <v>11676.96</v>
      </c>
      <c r="G95" s="45">
        <f t="shared" si="7"/>
        <v>76548.95999999999</v>
      </c>
      <c r="H95" s="97"/>
      <c r="I95" s="49">
        <f>G95</f>
        <v>76548.95999999999</v>
      </c>
      <c r="J95" s="47">
        <v>53159</v>
      </c>
      <c r="K95" s="48">
        <f t="shared" si="8"/>
        <v>69.44444444444446</v>
      </c>
    </row>
    <row r="96" spans="1:11" s="41" customFormat="1" ht="15.75" customHeight="1">
      <c r="A96" s="323">
        <v>81</v>
      </c>
      <c r="B96" s="115" t="s">
        <v>72</v>
      </c>
      <c r="C96" s="106">
        <v>100205089</v>
      </c>
      <c r="D96" s="241" t="s">
        <v>18</v>
      </c>
      <c r="E96" s="340">
        <v>390</v>
      </c>
      <c r="F96" s="185">
        <f t="shared" si="6"/>
        <v>70.2</v>
      </c>
      <c r="G96" s="45">
        <f t="shared" si="7"/>
        <v>460.2</v>
      </c>
      <c r="H96" s="174"/>
      <c r="I96" s="50"/>
      <c r="J96" s="42">
        <v>484.98</v>
      </c>
      <c r="K96" s="40">
        <f t="shared" si="8"/>
        <v>105.38461538461539</v>
      </c>
    </row>
    <row r="97" spans="1:11" s="41" customFormat="1" ht="15.75" customHeight="1">
      <c r="A97" s="323">
        <v>82</v>
      </c>
      <c r="B97" s="119" t="s">
        <v>73</v>
      </c>
      <c r="C97" s="106">
        <v>100205090</v>
      </c>
      <c r="D97" s="241" t="s">
        <v>18</v>
      </c>
      <c r="E97" s="340">
        <v>281</v>
      </c>
      <c r="F97" s="185">
        <f t="shared" si="6"/>
        <v>50.58</v>
      </c>
      <c r="G97" s="45">
        <f t="shared" si="7"/>
        <v>331.58</v>
      </c>
      <c r="H97" s="174"/>
      <c r="I97" s="50"/>
      <c r="J97" s="42">
        <v>306.8</v>
      </c>
      <c r="K97" s="40">
        <f t="shared" si="8"/>
        <v>92.52669039145908</v>
      </c>
    </row>
    <row r="98" spans="1:11" s="41" customFormat="1" ht="15.75" customHeight="1">
      <c r="A98" s="323">
        <v>83</v>
      </c>
      <c r="B98" s="116" t="s">
        <v>74</v>
      </c>
      <c r="C98" s="106">
        <v>100205087</v>
      </c>
      <c r="D98" s="241" t="s">
        <v>18</v>
      </c>
      <c r="E98" s="340">
        <v>305</v>
      </c>
      <c r="F98" s="185">
        <f t="shared" si="6"/>
        <v>54.9</v>
      </c>
      <c r="G98" s="45">
        <f t="shared" si="7"/>
        <v>359.9</v>
      </c>
      <c r="H98" s="174"/>
      <c r="I98" s="50"/>
      <c r="J98" s="42">
        <v>362.26</v>
      </c>
      <c r="K98" s="40">
        <f t="shared" si="8"/>
        <v>100.65573770491805</v>
      </c>
    </row>
    <row r="99" spans="1:11" s="41" customFormat="1" ht="15.75" customHeight="1">
      <c r="A99" s="323">
        <v>84</v>
      </c>
      <c r="B99" s="113" t="s">
        <v>75</v>
      </c>
      <c r="C99" s="104">
        <v>100207026</v>
      </c>
      <c r="D99" s="241" t="s">
        <v>18</v>
      </c>
      <c r="E99" s="333">
        <v>20</v>
      </c>
      <c r="F99" s="185">
        <f t="shared" si="6"/>
        <v>3.5999999999999996</v>
      </c>
      <c r="G99" s="45">
        <f t="shared" si="7"/>
        <v>23.6</v>
      </c>
      <c r="H99" s="37">
        <f>F99</f>
        <v>3.5999999999999996</v>
      </c>
      <c r="I99" s="51">
        <f>E99</f>
        <v>20</v>
      </c>
      <c r="J99" s="42">
        <v>49.56</v>
      </c>
      <c r="K99" s="40">
        <f t="shared" si="8"/>
        <v>210</v>
      </c>
    </row>
    <row r="100" spans="1:11" s="41" customFormat="1" ht="15.75" customHeight="1">
      <c r="A100" s="323">
        <v>85</v>
      </c>
      <c r="B100" s="158" t="s">
        <v>108</v>
      </c>
      <c r="C100" s="169">
        <v>100219635</v>
      </c>
      <c r="D100" s="241" t="s">
        <v>18</v>
      </c>
      <c r="E100" s="342">
        <v>600</v>
      </c>
      <c r="F100" s="185">
        <f t="shared" si="6"/>
        <v>108</v>
      </c>
      <c r="G100" s="45">
        <f>E100+F100</f>
        <v>708</v>
      </c>
      <c r="H100" s="37"/>
      <c r="I100" s="51"/>
      <c r="J100" s="42"/>
      <c r="K100" s="40"/>
    </row>
    <row r="101" spans="1:11" s="41" customFormat="1" ht="15.75" customHeight="1">
      <c r="A101" s="323">
        <v>86</v>
      </c>
      <c r="B101" s="116" t="s">
        <v>100</v>
      </c>
      <c r="C101" s="107">
        <v>100204019</v>
      </c>
      <c r="D101" s="256" t="s">
        <v>101</v>
      </c>
      <c r="E101" s="352">
        <v>1</v>
      </c>
      <c r="F101" s="185">
        <f t="shared" si="6"/>
        <v>0.18</v>
      </c>
      <c r="G101" s="45">
        <f>E101+F101</f>
        <v>1.18</v>
      </c>
      <c r="H101" s="37"/>
      <c r="I101" s="51"/>
      <c r="J101" s="42"/>
      <c r="K101" s="40"/>
    </row>
    <row r="102" spans="1:11" s="41" customFormat="1" ht="15.75" customHeight="1">
      <c r="A102" s="323">
        <v>87</v>
      </c>
      <c r="B102" s="113" t="s">
        <v>76</v>
      </c>
      <c r="C102" s="104">
        <v>100202002</v>
      </c>
      <c r="D102" s="241" t="s">
        <v>77</v>
      </c>
      <c r="E102" s="333">
        <v>386.5</v>
      </c>
      <c r="F102" s="185">
        <f t="shared" si="6"/>
        <v>69.57</v>
      </c>
      <c r="G102" s="45">
        <f t="shared" si="7"/>
        <v>456.07</v>
      </c>
      <c r="H102" s="56">
        <v>20</v>
      </c>
      <c r="I102" s="72" t="e">
        <f>#REF!*(100+H102)/100</f>
        <v>#REF!</v>
      </c>
      <c r="J102" s="42">
        <v>392.94</v>
      </c>
      <c r="K102" s="40">
        <f t="shared" si="8"/>
        <v>86.15782664941786</v>
      </c>
    </row>
    <row r="103" spans="1:11" s="41" customFormat="1" ht="15.75" customHeight="1">
      <c r="A103" s="323">
        <v>88</v>
      </c>
      <c r="B103" s="113" t="s">
        <v>78</v>
      </c>
      <c r="C103" s="104">
        <v>100202017</v>
      </c>
      <c r="D103" s="241" t="s">
        <v>77</v>
      </c>
      <c r="E103" s="333">
        <v>820</v>
      </c>
      <c r="F103" s="185">
        <f t="shared" si="6"/>
        <v>147.6</v>
      </c>
      <c r="G103" s="45">
        <f t="shared" si="7"/>
        <v>967.6</v>
      </c>
      <c r="H103" s="52">
        <v>20</v>
      </c>
      <c r="I103" s="71" t="e">
        <f>#REF!*(100+H103)/100</f>
        <v>#REF!</v>
      </c>
      <c r="J103" s="47">
        <v>805.94</v>
      </c>
      <c r="K103" s="48">
        <f t="shared" si="8"/>
        <v>83.29268292682927</v>
      </c>
    </row>
    <row r="104" spans="1:11" ht="15.75" customHeight="1">
      <c r="A104" s="323">
        <v>89</v>
      </c>
      <c r="B104" s="117" t="s">
        <v>79</v>
      </c>
      <c r="C104" s="105">
        <v>100202007</v>
      </c>
      <c r="D104" s="241" t="s">
        <v>77</v>
      </c>
      <c r="E104" s="353">
        <v>204</v>
      </c>
      <c r="F104" s="185">
        <f t="shared" si="6"/>
        <v>36.72</v>
      </c>
      <c r="G104" s="45">
        <f t="shared" si="7"/>
        <v>240.72</v>
      </c>
      <c r="H104" s="54">
        <f>F104</f>
        <v>36.72</v>
      </c>
      <c r="I104" s="73">
        <f>E104</f>
        <v>204</v>
      </c>
      <c r="J104" s="47">
        <v>161.66</v>
      </c>
      <c r="K104" s="48">
        <f t="shared" si="8"/>
        <v>67.15686274509804</v>
      </c>
    </row>
    <row r="105" spans="1:11" s="41" customFormat="1" ht="15.75" customHeight="1">
      <c r="A105" s="323">
        <v>90</v>
      </c>
      <c r="B105" s="113" t="s">
        <v>80</v>
      </c>
      <c r="C105" s="104">
        <v>100202008</v>
      </c>
      <c r="D105" s="241" t="s">
        <v>77</v>
      </c>
      <c r="E105" s="333">
        <v>468</v>
      </c>
      <c r="F105" s="185">
        <f t="shared" si="6"/>
        <v>84.24</v>
      </c>
      <c r="G105" s="45">
        <f t="shared" si="7"/>
        <v>552.24</v>
      </c>
      <c r="H105" s="54">
        <f>F105</f>
        <v>84.24</v>
      </c>
      <c r="I105" s="73">
        <f>E105</f>
        <v>468</v>
      </c>
      <c r="J105" s="47">
        <v>261.96</v>
      </c>
      <c r="K105" s="48">
        <f t="shared" si="8"/>
        <v>47.43589743589743</v>
      </c>
    </row>
    <row r="106" spans="1:11" s="41" customFormat="1" ht="15.75" customHeight="1">
      <c r="A106" s="323">
        <v>91</v>
      </c>
      <c r="B106" s="113" t="s">
        <v>81</v>
      </c>
      <c r="C106" s="104">
        <v>100202003</v>
      </c>
      <c r="D106" s="241" t="s">
        <v>77</v>
      </c>
      <c r="E106" s="333">
        <v>672</v>
      </c>
      <c r="F106" s="185">
        <f t="shared" si="6"/>
        <v>120.96</v>
      </c>
      <c r="G106" s="45">
        <f t="shared" si="7"/>
        <v>792.96</v>
      </c>
      <c r="H106" s="56">
        <v>20</v>
      </c>
      <c r="I106" s="74" t="e">
        <f>#REF!*(100+H106)/100</f>
        <v>#REF!</v>
      </c>
      <c r="J106" s="42">
        <v>805.94</v>
      </c>
      <c r="K106" s="40">
        <f t="shared" si="8"/>
        <v>101.63690476190477</v>
      </c>
    </row>
    <row r="107" spans="1:11" s="41" customFormat="1" ht="15.75" customHeight="1">
      <c r="A107" s="323">
        <v>92</v>
      </c>
      <c r="B107" s="113" t="s">
        <v>82</v>
      </c>
      <c r="C107" s="104">
        <v>100207022</v>
      </c>
      <c r="D107" s="241" t="s">
        <v>18</v>
      </c>
      <c r="E107" s="333">
        <v>1260</v>
      </c>
      <c r="F107" s="185">
        <f t="shared" si="6"/>
        <v>226.79999999999998</v>
      </c>
      <c r="G107" s="45">
        <f t="shared" si="7"/>
        <v>1486.8</v>
      </c>
      <c r="H107" s="54">
        <f>F107</f>
        <v>226.79999999999998</v>
      </c>
      <c r="I107" s="55">
        <f>E107</f>
        <v>1260</v>
      </c>
      <c r="J107" s="47">
        <v>1103.3</v>
      </c>
      <c r="K107" s="48">
        <f t="shared" si="8"/>
        <v>74.20634920634922</v>
      </c>
    </row>
    <row r="108" spans="1:11" s="41" customFormat="1" ht="15.75" customHeight="1">
      <c r="A108" s="323">
        <v>93</v>
      </c>
      <c r="B108" s="158" t="s">
        <v>104</v>
      </c>
      <c r="C108" s="169">
        <v>100216007</v>
      </c>
      <c r="D108" s="241" t="s">
        <v>18</v>
      </c>
      <c r="E108" s="338">
        <v>1.8</v>
      </c>
      <c r="F108" s="185">
        <f t="shared" si="6"/>
        <v>0.324</v>
      </c>
      <c r="G108" s="45">
        <f>E108+F108</f>
        <v>2.124</v>
      </c>
      <c r="H108" s="54"/>
      <c r="I108" s="55"/>
      <c r="J108" s="47"/>
      <c r="K108" s="48"/>
    </row>
    <row r="109" spans="1:11" ht="30.75" customHeight="1">
      <c r="A109" s="323">
        <v>94</v>
      </c>
      <c r="B109" s="122" t="s">
        <v>83</v>
      </c>
      <c r="C109" s="105">
        <v>100207053</v>
      </c>
      <c r="D109" s="257" t="s">
        <v>18</v>
      </c>
      <c r="E109" s="334">
        <v>87</v>
      </c>
      <c r="F109" s="185">
        <f t="shared" si="6"/>
        <v>15.66</v>
      </c>
      <c r="G109" s="45">
        <f t="shared" si="7"/>
        <v>102.66</v>
      </c>
      <c r="H109" s="37">
        <f>F109</f>
        <v>15.66</v>
      </c>
      <c r="I109" s="51">
        <f>E109</f>
        <v>87</v>
      </c>
      <c r="J109" s="42">
        <v>80.24</v>
      </c>
      <c r="K109" s="40">
        <f t="shared" si="8"/>
        <v>78.16091954022988</v>
      </c>
    </row>
    <row r="110" spans="1:11" ht="15" customHeight="1">
      <c r="A110" s="323">
        <v>95</v>
      </c>
      <c r="B110" s="158" t="s">
        <v>109</v>
      </c>
      <c r="C110" s="169">
        <v>100213014</v>
      </c>
      <c r="D110" s="241" t="s">
        <v>18</v>
      </c>
      <c r="E110" s="342">
        <v>0.86</v>
      </c>
      <c r="F110" s="185">
        <f t="shared" si="6"/>
        <v>0.1548</v>
      </c>
      <c r="G110" s="45">
        <f>E110+F110</f>
        <v>1.0148</v>
      </c>
      <c r="H110" s="37"/>
      <c r="I110" s="51"/>
      <c r="J110" s="42"/>
      <c r="K110" s="40"/>
    </row>
    <row r="111" spans="1:11" ht="17.25" customHeight="1">
      <c r="A111" s="323">
        <v>96</v>
      </c>
      <c r="B111" s="158" t="s">
        <v>99</v>
      </c>
      <c r="C111" s="169">
        <v>100213016</v>
      </c>
      <c r="D111" s="241" t="s">
        <v>18</v>
      </c>
      <c r="E111" s="342">
        <v>1.01</v>
      </c>
      <c r="F111" s="185">
        <f t="shared" si="6"/>
        <v>0.1818</v>
      </c>
      <c r="G111" s="45">
        <f>E111+F111</f>
        <v>1.1918</v>
      </c>
      <c r="H111" s="37"/>
      <c r="I111" s="51"/>
      <c r="J111" s="42"/>
      <c r="K111" s="40"/>
    </row>
    <row r="112" spans="1:11" ht="17.25" customHeight="1">
      <c r="A112" s="323">
        <v>97</v>
      </c>
      <c r="B112" s="158" t="s">
        <v>103</v>
      </c>
      <c r="C112" s="169">
        <v>100219386</v>
      </c>
      <c r="D112" s="241" t="s">
        <v>18</v>
      </c>
      <c r="E112" s="354">
        <v>20.5</v>
      </c>
      <c r="F112" s="185">
        <f t="shared" si="6"/>
        <v>3.69</v>
      </c>
      <c r="G112" s="45">
        <f>E112+F112</f>
        <v>24.19</v>
      </c>
      <c r="H112" s="37"/>
      <c r="I112" s="51"/>
      <c r="J112" s="42"/>
      <c r="K112" s="40"/>
    </row>
    <row r="113" spans="1:11" ht="15.75" customHeight="1">
      <c r="A113" s="323">
        <v>98</v>
      </c>
      <c r="B113" s="114" t="s">
        <v>84</v>
      </c>
      <c r="C113" s="105">
        <v>100219529</v>
      </c>
      <c r="D113" s="241" t="s">
        <v>18</v>
      </c>
      <c r="E113" s="343">
        <v>42206</v>
      </c>
      <c r="F113" s="185">
        <f t="shared" si="6"/>
        <v>7597.08</v>
      </c>
      <c r="G113" s="45">
        <f t="shared" si="7"/>
        <v>49803.08</v>
      </c>
      <c r="H113" s="52">
        <v>20</v>
      </c>
      <c r="I113" s="70" t="e">
        <f>#REF!*(100+H113)/100</f>
        <v>#REF!</v>
      </c>
      <c r="J113" s="47">
        <v>34585.8</v>
      </c>
      <c r="K113" s="48">
        <f t="shared" si="8"/>
        <v>69.44510259204853</v>
      </c>
    </row>
    <row r="114" spans="1:11" ht="15.75" customHeight="1" thickBot="1">
      <c r="A114" s="324">
        <v>99</v>
      </c>
      <c r="B114" s="177" t="s">
        <v>85</v>
      </c>
      <c r="C114" s="170">
        <v>100219528</v>
      </c>
      <c r="D114" s="330" t="s">
        <v>18</v>
      </c>
      <c r="E114" s="355">
        <v>42206</v>
      </c>
      <c r="F114" s="187">
        <f t="shared" si="6"/>
        <v>7597.08</v>
      </c>
      <c r="G114" s="359">
        <f t="shared" si="7"/>
        <v>49803.08</v>
      </c>
      <c r="H114" s="52">
        <v>20</v>
      </c>
      <c r="I114" s="70" t="e">
        <f>#REF!*(100+H114)/100</f>
        <v>#REF!</v>
      </c>
      <c r="J114" s="47">
        <v>34585.8</v>
      </c>
      <c r="K114" s="48">
        <f t="shared" si="8"/>
        <v>69.44510259204853</v>
      </c>
    </row>
    <row r="115" ht="13.5" customHeight="1"/>
    <row r="116" ht="13.5" customHeight="1"/>
    <row r="117" ht="13.5" customHeight="1"/>
    <row r="118" spans="2:3" ht="13.5" customHeight="1">
      <c r="B118" s="125" t="s">
        <v>175</v>
      </c>
      <c r="C118" s="125" t="s">
        <v>113</v>
      </c>
    </row>
    <row r="119" spans="2:3" ht="13.5" customHeight="1">
      <c r="B119" s="125"/>
      <c r="C119" s="125"/>
    </row>
    <row r="120" spans="2:10" ht="13.5" customHeight="1">
      <c r="B120" s="82"/>
      <c r="C120" s="79"/>
      <c r="D120" s="80"/>
      <c r="E120" s="137"/>
      <c r="F120" s="83"/>
      <c r="G120" s="83"/>
      <c r="J120" s="83"/>
    </row>
    <row r="121" spans="2:10" ht="13.5" customHeight="1">
      <c r="B121" s="361" t="s">
        <v>86</v>
      </c>
      <c r="C121" s="360" t="s">
        <v>87</v>
      </c>
      <c r="D121" s="86"/>
      <c r="E121" s="138"/>
      <c r="G121" s="87"/>
      <c r="J121" s="87"/>
    </row>
    <row r="122" spans="2:3" ht="13.5" customHeight="1">
      <c r="B122" s="125"/>
      <c r="C122" s="126"/>
    </row>
    <row r="123" ht="13.5" customHeight="1">
      <c r="B123" s="289" t="s">
        <v>176</v>
      </c>
    </row>
    <row r="124" spans="2:10" ht="31.5" customHeight="1">
      <c r="B124" s="361" t="s">
        <v>177</v>
      </c>
      <c r="C124" s="360" t="s">
        <v>178</v>
      </c>
      <c r="D124" s="86"/>
      <c r="E124" s="138"/>
      <c r="G124" s="87"/>
      <c r="J124" s="87"/>
    </row>
    <row r="125" spans="5:11" s="88" customFormat="1" ht="12.75">
      <c r="E125" s="139"/>
      <c r="F125" s="89"/>
      <c r="G125" s="89"/>
      <c r="J125" s="90"/>
      <c r="K125" s="91"/>
    </row>
    <row r="126" spans="2:11" s="93" customFormat="1" ht="12.75">
      <c r="B126" s="92"/>
      <c r="D126" s="94"/>
      <c r="E126" s="140"/>
      <c r="F126" s="94"/>
      <c r="G126" s="94"/>
      <c r="H126" s="94"/>
      <c r="J126" s="94"/>
      <c r="K126" s="94"/>
    </row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</sheetData>
  <sheetProtection/>
  <mergeCells count="4">
    <mergeCell ref="D3:J3"/>
    <mergeCell ref="B5:E5"/>
    <mergeCell ref="C8:D8"/>
    <mergeCell ref="B10:G10"/>
  </mergeCells>
  <printOptions/>
  <pageMargins left="0" right="0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5"/>
  <sheetViews>
    <sheetView zoomScalePageLayoutView="0" workbookViewId="0" topLeftCell="A103">
      <selection activeCell="E125" sqref="E125"/>
    </sheetView>
  </sheetViews>
  <sheetFormatPr defaultColWidth="9.140625" defaultRowHeight="13.5" customHeight="1"/>
  <cols>
    <col min="1" max="1" width="4.421875" style="43" customWidth="1"/>
    <col min="2" max="2" width="44.57421875" style="75" customWidth="1"/>
    <col min="3" max="3" width="16.8515625" style="76" customWidth="1"/>
    <col min="4" max="4" width="7.421875" style="76" customWidth="1"/>
    <col min="5" max="5" width="11.8515625" style="135" customWidth="1"/>
    <col min="6" max="6" width="10.57421875" style="43" hidden="1" customWidth="1"/>
    <col min="7" max="7" width="13.7109375" style="77" customWidth="1"/>
    <col min="8" max="8" width="12.140625" style="77" customWidth="1"/>
    <col min="9" max="10" width="11.421875" style="77" customWidth="1"/>
    <col min="11" max="11" width="10.28125" style="43" customWidth="1"/>
    <col min="12" max="12" width="11.28125" style="43" customWidth="1"/>
    <col min="13" max="13" width="11.57421875" style="43" customWidth="1"/>
    <col min="14" max="14" width="12.57421875" style="43" customWidth="1"/>
    <col min="15" max="15" width="11.00390625" style="43" hidden="1" customWidth="1"/>
    <col min="16" max="16" width="15.8515625" style="77" hidden="1" customWidth="1"/>
    <col min="17" max="17" width="11.7109375" style="43" hidden="1" customWidth="1"/>
    <col min="18" max="16384" width="9.140625" style="43" customWidth="1"/>
  </cols>
  <sheetData>
    <row r="1" spans="2:17" s="6" customFormat="1" ht="15.75" hidden="1">
      <c r="B1" s="1"/>
      <c r="C1" s="2"/>
      <c r="D1" s="2"/>
      <c r="E1" s="127"/>
      <c r="F1" s="3" t="s">
        <v>0</v>
      </c>
      <c r="G1" s="3"/>
      <c r="H1" s="3"/>
      <c r="I1" s="3"/>
      <c r="J1" s="3"/>
      <c r="K1" s="4"/>
      <c r="L1" s="4"/>
      <c r="M1" s="4"/>
      <c r="N1" s="4"/>
      <c r="O1" s="4"/>
      <c r="P1" s="3"/>
      <c r="Q1" s="5"/>
    </row>
    <row r="2" spans="2:17" s="6" customFormat="1" ht="15.75" hidden="1">
      <c r="B2" s="1"/>
      <c r="C2" s="2"/>
      <c r="D2" s="2"/>
      <c r="E2" s="128"/>
      <c r="F2" s="7"/>
      <c r="G2" s="2"/>
      <c r="H2" s="2"/>
      <c r="I2" s="2"/>
      <c r="J2" s="2"/>
      <c r="K2" s="4"/>
      <c r="L2" s="4"/>
      <c r="M2" s="4"/>
      <c r="N2" s="4"/>
      <c r="O2" s="4"/>
      <c r="P2" s="2"/>
      <c r="Q2" s="5"/>
    </row>
    <row r="3" spans="2:17" s="6" customFormat="1" ht="15.75" hidden="1">
      <c r="B3" s="1"/>
      <c r="C3" s="2"/>
      <c r="D3" s="2"/>
      <c r="E3" s="127"/>
      <c r="F3" s="2"/>
      <c r="G3" s="2"/>
      <c r="H3" s="2"/>
      <c r="I3" s="2"/>
      <c r="J3" s="2"/>
      <c r="K3" s="4"/>
      <c r="L3" s="4"/>
      <c r="M3" s="4"/>
      <c r="N3" s="4"/>
      <c r="O3" s="4"/>
      <c r="P3" s="2"/>
      <c r="Q3" s="5"/>
    </row>
    <row r="4" spans="2:17" s="6" customFormat="1" ht="15.75" hidden="1">
      <c r="B4" s="1"/>
      <c r="C4" s="2"/>
      <c r="D4" s="2"/>
      <c r="E4" s="127"/>
      <c r="F4" s="2"/>
      <c r="G4" s="2"/>
      <c r="H4" s="2"/>
      <c r="I4" s="2"/>
      <c r="J4" s="2"/>
      <c r="K4" s="4"/>
      <c r="L4" s="4"/>
      <c r="M4" s="4"/>
      <c r="N4" s="4"/>
      <c r="O4" s="4"/>
      <c r="P4" s="2"/>
      <c r="Q4" s="5"/>
    </row>
    <row r="5" spans="2:17" s="10" customFormat="1" ht="15.75" hidden="1">
      <c r="B5" s="8"/>
      <c r="C5" s="7"/>
      <c r="D5" s="381" t="s">
        <v>160</v>
      </c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9"/>
    </row>
    <row r="6" spans="3:17" s="10" customFormat="1" ht="15.75" hidden="1">
      <c r="C6" s="11"/>
      <c r="E6" s="129"/>
      <c r="F6" s="12"/>
      <c r="N6" s="13"/>
      <c r="O6" s="13"/>
      <c r="Q6" s="9"/>
    </row>
    <row r="7" spans="2:17" s="13" customFormat="1" ht="23.25" hidden="1">
      <c r="B7" s="382" t="s">
        <v>2</v>
      </c>
      <c r="C7" s="382"/>
      <c r="D7" s="382"/>
      <c r="E7" s="382"/>
      <c r="F7" s="14"/>
      <c r="G7" s="14"/>
      <c r="H7" s="14"/>
      <c r="I7" s="14"/>
      <c r="J7" s="14"/>
      <c r="K7" s="15"/>
      <c r="L7" s="15"/>
      <c r="M7" s="15"/>
      <c r="N7" s="15"/>
      <c r="O7" s="15"/>
      <c r="P7" s="14"/>
      <c r="Q7" s="16"/>
    </row>
    <row r="8" spans="2:17" s="18" customFormat="1" ht="15.75" hidden="1">
      <c r="B8" s="17" t="s">
        <v>3</v>
      </c>
      <c r="D8" s="17"/>
      <c r="E8" s="130"/>
      <c r="F8" s="19"/>
      <c r="G8" s="17"/>
      <c r="H8" s="17"/>
      <c r="I8" s="17"/>
      <c r="J8" s="17"/>
      <c r="K8" s="17"/>
      <c r="L8" s="17"/>
      <c r="M8" s="17"/>
      <c r="N8" s="20"/>
      <c r="O8" s="20"/>
      <c r="P8" s="17"/>
      <c r="Q8" s="21"/>
    </row>
    <row r="9" spans="2:17" s="18" customFormat="1" ht="15.75" hidden="1">
      <c r="B9" s="17" t="s">
        <v>4</v>
      </c>
      <c r="D9" s="17"/>
      <c r="E9" s="130"/>
      <c r="F9" s="19"/>
      <c r="G9" s="17"/>
      <c r="H9" s="17"/>
      <c r="I9" s="17"/>
      <c r="J9" s="17"/>
      <c r="K9" s="17"/>
      <c r="L9" s="17"/>
      <c r="M9" s="17"/>
      <c r="N9" s="20"/>
      <c r="O9" s="20"/>
      <c r="P9" s="17"/>
      <c r="Q9" s="21"/>
    </row>
    <row r="10" spans="3:17" s="18" customFormat="1" ht="15.75" hidden="1">
      <c r="C10" s="383" t="s">
        <v>5</v>
      </c>
      <c r="D10" s="383"/>
      <c r="E10" s="131"/>
      <c r="K10" s="22"/>
      <c r="L10" s="22"/>
      <c r="M10" s="22"/>
      <c r="N10" s="20"/>
      <c r="O10" s="20"/>
      <c r="Q10" s="21"/>
    </row>
    <row r="11" spans="2:17" s="18" customFormat="1" ht="15.75" hidden="1">
      <c r="B11" s="17" t="s">
        <v>6</v>
      </c>
      <c r="D11" s="17"/>
      <c r="E11" s="130"/>
      <c r="F11" s="19"/>
      <c r="G11" s="17"/>
      <c r="H11" s="17"/>
      <c r="I11" s="17"/>
      <c r="J11" s="17"/>
      <c r="K11" s="17"/>
      <c r="L11" s="17"/>
      <c r="M11" s="17"/>
      <c r="N11" s="20"/>
      <c r="O11" s="20"/>
      <c r="P11" s="17"/>
      <c r="Q11" s="21"/>
    </row>
    <row r="12" spans="2:17" s="10" customFormat="1" ht="15.75" customHeight="1" hidden="1">
      <c r="B12" s="384"/>
      <c r="C12" s="384"/>
      <c r="D12" s="384"/>
      <c r="E12" s="384"/>
      <c r="F12" s="384"/>
      <c r="G12" s="384"/>
      <c r="H12" s="189"/>
      <c r="I12" s="189"/>
      <c r="J12" s="189"/>
      <c r="N12" s="13"/>
      <c r="O12" s="13"/>
      <c r="P12" s="9"/>
      <c r="Q12" s="9"/>
    </row>
    <row r="13" spans="2:17" s="7" customFormat="1" ht="20.25">
      <c r="B13" s="23" t="s">
        <v>167</v>
      </c>
      <c r="D13" s="23"/>
      <c r="E13" s="132"/>
      <c r="F13" s="24"/>
      <c r="G13" s="23"/>
      <c r="H13" s="23"/>
      <c r="I13" s="23"/>
      <c r="J13" s="23"/>
      <c r="K13" s="23"/>
      <c r="L13" s="23"/>
      <c r="M13" s="23"/>
      <c r="N13" s="20"/>
      <c r="O13" s="20"/>
      <c r="P13" s="23"/>
      <c r="Q13" s="25"/>
    </row>
    <row r="14" spans="2:17" s="7" customFormat="1" ht="15.75" hidden="1">
      <c r="B14" s="26"/>
      <c r="D14" s="26"/>
      <c r="E14" s="133"/>
      <c r="F14" s="27"/>
      <c r="G14" s="26"/>
      <c r="H14" s="26"/>
      <c r="I14" s="26"/>
      <c r="J14" s="26"/>
      <c r="K14" s="26"/>
      <c r="L14" s="26"/>
      <c r="M14" s="26"/>
      <c r="N14" s="20"/>
      <c r="O14" s="20"/>
      <c r="P14" s="26"/>
      <c r="Q14" s="25"/>
    </row>
    <row r="15" spans="2:17" s="7" customFormat="1" ht="15.75">
      <c r="B15" s="26" t="s">
        <v>168</v>
      </c>
      <c r="D15" s="26"/>
      <c r="E15" s="133"/>
      <c r="F15" s="27"/>
      <c r="G15" s="26"/>
      <c r="H15" s="26"/>
      <c r="I15" s="26"/>
      <c r="J15" s="26"/>
      <c r="K15" s="26"/>
      <c r="L15" s="26"/>
      <c r="M15" s="26"/>
      <c r="N15" s="20"/>
      <c r="O15" s="20"/>
      <c r="P15" s="26"/>
      <c r="Q15" s="25"/>
    </row>
    <row r="16" spans="2:17" s="7" customFormat="1" ht="16.5" thickBot="1">
      <c r="B16" s="26"/>
      <c r="D16" s="26"/>
      <c r="E16" s="133"/>
      <c r="F16" s="27"/>
      <c r="G16" s="26"/>
      <c r="H16" s="26"/>
      <c r="I16" s="26"/>
      <c r="J16" s="26"/>
      <c r="K16" s="26"/>
      <c r="L16" s="26"/>
      <c r="M16" s="26"/>
      <c r="N16" s="20"/>
      <c r="O16" s="20"/>
      <c r="P16" s="26"/>
      <c r="Q16" s="25"/>
    </row>
    <row r="17" spans="1:17" s="36" customFormat="1" ht="51.75" customHeight="1" thickBot="1">
      <c r="A17" s="124"/>
      <c r="B17" s="123" t="s">
        <v>9</v>
      </c>
      <c r="C17" s="28" t="s">
        <v>10</v>
      </c>
      <c r="D17" s="229" t="s">
        <v>11</v>
      </c>
      <c r="E17" s="191" t="s">
        <v>162</v>
      </c>
      <c r="F17" s="259" t="s">
        <v>13</v>
      </c>
      <c r="G17" s="192" t="s">
        <v>14</v>
      </c>
      <c r="H17" s="34" t="s">
        <v>122</v>
      </c>
      <c r="I17" s="34" t="s">
        <v>123</v>
      </c>
      <c r="J17" s="34" t="s">
        <v>157</v>
      </c>
      <c r="K17" s="134" t="s">
        <v>166</v>
      </c>
      <c r="L17" s="134" t="s">
        <v>161</v>
      </c>
      <c r="M17" s="134" t="s">
        <v>163</v>
      </c>
      <c r="N17" s="31" t="s">
        <v>14</v>
      </c>
      <c r="O17" s="34"/>
      <c r="P17" s="34"/>
      <c r="Q17" s="35"/>
    </row>
    <row r="18" spans="1:17" s="41" customFormat="1" ht="15.75" customHeight="1">
      <c r="A18" s="175">
        <v>1</v>
      </c>
      <c r="B18" s="112" t="s">
        <v>17</v>
      </c>
      <c r="C18" s="102">
        <v>100219533</v>
      </c>
      <c r="D18" s="241" t="s">
        <v>18</v>
      </c>
      <c r="E18" s="260">
        <v>4700</v>
      </c>
      <c r="F18" s="261">
        <f aca="true" t="shared" si="0" ref="F18:F81">E18*0.18</f>
        <v>846</v>
      </c>
      <c r="G18" s="262">
        <f>E18+F18</f>
        <v>5546</v>
      </c>
      <c r="H18" s="225">
        <v>42429</v>
      </c>
      <c r="I18" s="226">
        <v>3474.58</v>
      </c>
      <c r="J18" s="227">
        <f>E18/I18*100-100</f>
        <v>35.26814751710998</v>
      </c>
      <c r="K18" s="228"/>
      <c r="L18" s="228"/>
      <c r="M18" s="228">
        <v>4700</v>
      </c>
      <c r="N18" s="226">
        <f>M18*1.18</f>
        <v>5546</v>
      </c>
      <c r="O18" s="190"/>
      <c r="P18" s="39"/>
      <c r="Q18" s="40"/>
    </row>
    <row r="19" spans="1:17" s="41" customFormat="1" ht="15.75" customHeight="1">
      <c r="A19" s="175">
        <v>2</v>
      </c>
      <c r="B19" s="112" t="s">
        <v>17</v>
      </c>
      <c r="C19" s="103">
        <v>100219534</v>
      </c>
      <c r="D19" s="241" t="s">
        <v>18</v>
      </c>
      <c r="E19" s="260">
        <v>4700</v>
      </c>
      <c r="F19" s="261">
        <f t="shared" si="0"/>
        <v>846</v>
      </c>
      <c r="G19" s="262">
        <f aca="true" t="shared" si="1" ref="G19:G82">E19+F19</f>
        <v>5546</v>
      </c>
      <c r="H19" s="207">
        <v>42429</v>
      </c>
      <c r="I19" s="57">
        <v>3474.58</v>
      </c>
      <c r="J19" s="203">
        <f aca="true" t="shared" si="2" ref="J19:J82">E19/I19*100-100</f>
        <v>35.26814751710998</v>
      </c>
      <c r="K19" s="230"/>
      <c r="L19" s="230"/>
      <c r="M19" s="217">
        <f>E19</f>
        <v>4700</v>
      </c>
      <c r="N19" s="57">
        <f aca="true" t="shared" si="3" ref="N19:N82">M19*1.18</f>
        <v>5546</v>
      </c>
      <c r="O19" s="190"/>
      <c r="P19" s="42"/>
      <c r="Q19" s="40"/>
    </row>
    <row r="20" spans="1:17" s="41" customFormat="1" ht="15.75" customHeight="1">
      <c r="A20" s="175">
        <v>3</v>
      </c>
      <c r="B20" s="113" t="s">
        <v>19</v>
      </c>
      <c r="C20" s="104">
        <v>100208113</v>
      </c>
      <c r="D20" s="241" t="s">
        <v>18</v>
      </c>
      <c r="E20" s="260">
        <v>31.5</v>
      </c>
      <c r="F20" s="261">
        <f t="shared" si="0"/>
        <v>5.67</v>
      </c>
      <c r="G20" s="262">
        <f t="shared" si="1"/>
        <v>37.17</v>
      </c>
      <c r="H20" s="207">
        <v>42429</v>
      </c>
      <c r="I20" s="57">
        <v>23.43</v>
      </c>
      <c r="J20" s="203">
        <f t="shared" si="2"/>
        <v>34.443021766965444</v>
      </c>
      <c r="K20" s="230"/>
      <c r="L20" s="230"/>
      <c r="M20" s="217">
        <f>E20</f>
        <v>31.5</v>
      </c>
      <c r="N20" s="57">
        <f t="shared" si="3"/>
        <v>37.169999999999995</v>
      </c>
      <c r="O20" s="190"/>
      <c r="P20" s="42"/>
      <c r="Q20" s="40"/>
    </row>
    <row r="21" spans="1:17" s="41" customFormat="1" ht="15.75" customHeight="1">
      <c r="A21" s="175">
        <v>4</v>
      </c>
      <c r="B21" s="113" t="s">
        <v>20</v>
      </c>
      <c r="C21" s="104">
        <v>100208099</v>
      </c>
      <c r="D21" s="241" t="s">
        <v>18</v>
      </c>
      <c r="E21" s="260">
        <v>3.5</v>
      </c>
      <c r="F21" s="261">
        <f t="shared" si="0"/>
        <v>0.63</v>
      </c>
      <c r="G21" s="262">
        <f t="shared" si="1"/>
        <v>4.13</v>
      </c>
      <c r="H21" s="208">
        <v>42531</v>
      </c>
      <c r="I21" s="212">
        <v>3.63</v>
      </c>
      <c r="J21" s="216">
        <f t="shared" si="2"/>
        <v>-3.5812672176308524</v>
      </c>
      <c r="K21" s="230"/>
      <c r="L21" s="230">
        <f>I21*1.3</f>
        <v>4.719</v>
      </c>
      <c r="M21" s="217">
        <v>4.7</v>
      </c>
      <c r="N21" s="57">
        <f t="shared" si="3"/>
        <v>5.546</v>
      </c>
      <c r="O21" s="190"/>
      <c r="P21" s="42"/>
      <c r="Q21" s="40"/>
    </row>
    <row r="22" spans="1:17" ht="15.75" customHeight="1">
      <c r="A22" s="175">
        <v>5</v>
      </c>
      <c r="B22" s="114" t="s">
        <v>21</v>
      </c>
      <c r="C22" s="105">
        <v>100208014</v>
      </c>
      <c r="D22" s="241" t="s">
        <v>18</v>
      </c>
      <c r="E22" s="263">
        <v>2.5</v>
      </c>
      <c r="F22" s="261">
        <f t="shared" si="0"/>
        <v>0.44999999999999996</v>
      </c>
      <c r="G22" s="262">
        <f t="shared" si="1"/>
        <v>2.95</v>
      </c>
      <c r="H22" s="209" t="s">
        <v>124</v>
      </c>
      <c r="I22" s="57">
        <v>1.43</v>
      </c>
      <c r="J22" s="203">
        <f t="shared" si="2"/>
        <v>74.82517482517483</v>
      </c>
      <c r="K22" s="230"/>
      <c r="L22" s="230"/>
      <c r="M22" s="217">
        <f>E22</f>
        <v>2.5</v>
      </c>
      <c r="N22" s="57">
        <f t="shared" si="3"/>
        <v>2.9499999999999997</v>
      </c>
      <c r="O22" s="190"/>
      <c r="P22" s="42"/>
      <c r="Q22" s="40"/>
    </row>
    <row r="23" spans="1:17" ht="15.75" customHeight="1">
      <c r="A23" s="175">
        <v>6</v>
      </c>
      <c r="B23" s="158" t="s">
        <v>107</v>
      </c>
      <c r="C23" s="169">
        <v>100208016</v>
      </c>
      <c r="D23" s="241" t="s">
        <v>18</v>
      </c>
      <c r="E23" s="249">
        <v>2</v>
      </c>
      <c r="F23" s="261">
        <f t="shared" si="0"/>
        <v>0.36</v>
      </c>
      <c r="G23" s="262">
        <f>E23+F23</f>
        <v>2.36</v>
      </c>
      <c r="H23" s="207">
        <v>42532</v>
      </c>
      <c r="I23" s="212">
        <v>2.4</v>
      </c>
      <c r="J23" s="216">
        <f t="shared" si="2"/>
        <v>-16.666666666666657</v>
      </c>
      <c r="K23" s="230"/>
      <c r="L23" s="230">
        <f>I23*1.3</f>
        <v>3.12</v>
      </c>
      <c r="M23" s="217">
        <v>3.1</v>
      </c>
      <c r="N23" s="57">
        <f t="shared" si="3"/>
        <v>3.658</v>
      </c>
      <c r="O23" s="190"/>
      <c r="P23" s="42"/>
      <c r="Q23" s="40"/>
    </row>
    <row r="24" spans="1:17" ht="15.75" customHeight="1">
      <c r="A24" s="175">
        <v>7</v>
      </c>
      <c r="B24" s="114" t="s">
        <v>22</v>
      </c>
      <c r="C24" s="105">
        <v>100208055</v>
      </c>
      <c r="D24" s="241" t="s">
        <v>18</v>
      </c>
      <c r="E24" s="263">
        <v>25</v>
      </c>
      <c r="F24" s="250">
        <f t="shared" si="0"/>
        <v>4.5</v>
      </c>
      <c r="G24" s="202">
        <f t="shared" si="1"/>
        <v>29.5</v>
      </c>
      <c r="H24" s="209" t="s">
        <v>124</v>
      </c>
      <c r="I24" s="214">
        <v>17.16</v>
      </c>
      <c r="J24" s="203">
        <f t="shared" si="2"/>
        <v>45.6876456876457</v>
      </c>
      <c r="K24" s="230"/>
      <c r="L24" s="230"/>
      <c r="M24" s="217">
        <f aca="true" t="shared" si="4" ref="M24:M42">E24</f>
        <v>25</v>
      </c>
      <c r="N24" s="57">
        <f t="shared" si="3"/>
        <v>29.5</v>
      </c>
      <c r="O24" s="190"/>
      <c r="P24" s="47"/>
      <c r="Q24" s="48"/>
    </row>
    <row r="25" spans="1:17" ht="15.75" customHeight="1">
      <c r="A25" s="175">
        <v>8</v>
      </c>
      <c r="B25" s="115" t="s">
        <v>114</v>
      </c>
      <c r="C25" s="106">
        <v>100208030</v>
      </c>
      <c r="D25" s="241" t="s">
        <v>18</v>
      </c>
      <c r="E25" s="264">
        <v>5</v>
      </c>
      <c r="F25" s="250">
        <f t="shared" si="0"/>
        <v>0.8999999999999999</v>
      </c>
      <c r="G25" s="202">
        <f>E25+F25</f>
        <v>5.9</v>
      </c>
      <c r="H25" s="210">
        <v>41354</v>
      </c>
      <c r="I25" s="214">
        <v>2.62</v>
      </c>
      <c r="J25" s="203">
        <f t="shared" si="2"/>
        <v>90.83969465648855</v>
      </c>
      <c r="K25" s="230"/>
      <c r="L25" s="230"/>
      <c r="M25" s="217">
        <f t="shared" si="4"/>
        <v>5</v>
      </c>
      <c r="N25" s="57">
        <f t="shared" si="3"/>
        <v>5.8999999999999995</v>
      </c>
      <c r="O25" s="190"/>
      <c r="P25" s="47"/>
      <c r="Q25" s="48"/>
    </row>
    <row r="26" spans="1:17" ht="15.75" customHeight="1">
      <c r="A26" s="175">
        <v>9</v>
      </c>
      <c r="B26" s="115" t="s">
        <v>23</v>
      </c>
      <c r="C26" s="106">
        <v>100208033</v>
      </c>
      <c r="D26" s="241" t="s">
        <v>18</v>
      </c>
      <c r="E26" s="264">
        <v>8.5</v>
      </c>
      <c r="F26" s="250">
        <f t="shared" si="0"/>
        <v>1.53</v>
      </c>
      <c r="G26" s="202">
        <f t="shared" si="1"/>
        <v>10.03</v>
      </c>
      <c r="H26" s="211" t="s">
        <v>125</v>
      </c>
      <c r="I26" s="212">
        <v>4.22</v>
      </c>
      <c r="J26" s="203">
        <f t="shared" si="2"/>
        <v>101.4218009478673</v>
      </c>
      <c r="K26" s="230"/>
      <c r="L26" s="230"/>
      <c r="M26" s="217">
        <f t="shared" si="4"/>
        <v>8.5</v>
      </c>
      <c r="N26" s="57">
        <f t="shared" si="3"/>
        <v>10.03</v>
      </c>
      <c r="O26" s="190"/>
      <c r="P26" s="47"/>
      <c r="Q26" s="48"/>
    </row>
    <row r="27" spans="1:17" ht="15.75" customHeight="1">
      <c r="A27" s="175">
        <v>10</v>
      </c>
      <c r="B27" s="115" t="s">
        <v>24</v>
      </c>
      <c r="C27" s="106">
        <v>100208056</v>
      </c>
      <c r="D27" s="241" t="s">
        <v>18</v>
      </c>
      <c r="E27" s="264">
        <v>7.5</v>
      </c>
      <c r="F27" s="250">
        <f t="shared" si="0"/>
        <v>1.3499999999999999</v>
      </c>
      <c r="G27" s="202">
        <f t="shared" si="1"/>
        <v>8.85</v>
      </c>
      <c r="H27" s="209" t="s">
        <v>138</v>
      </c>
      <c r="I27" s="214">
        <v>5.71</v>
      </c>
      <c r="J27" s="203">
        <f t="shared" si="2"/>
        <v>31.34851138353764</v>
      </c>
      <c r="K27" s="230"/>
      <c r="L27" s="230"/>
      <c r="M27" s="217">
        <f t="shared" si="4"/>
        <v>7.5</v>
      </c>
      <c r="N27" s="57">
        <f t="shared" si="3"/>
        <v>8.85</v>
      </c>
      <c r="O27" s="190"/>
      <c r="P27" s="42"/>
      <c r="Q27" s="40"/>
    </row>
    <row r="28" spans="1:17" ht="15.75" customHeight="1">
      <c r="A28" s="175">
        <v>11</v>
      </c>
      <c r="B28" s="116" t="s">
        <v>25</v>
      </c>
      <c r="C28" s="181">
        <v>100208015</v>
      </c>
      <c r="D28" s="241" t="s">
        <v>18</v>
      </c>
      <c r="E28" s="264">
        <v>2</v>
      </c>
      <c r="F28" s="250">
        <f t="shared" si="0"/>
        <v>0.36</v>
      </c>
      <c r="G28" s="202">
        <f t="shared" si="1"/>
        <v>2.36</v>
      </c>
      <c r="H28" s="209" t="s">
        <v>138</v>
      </c>
      <c r="I28" s="212">
        <v>0.01</v>
      </c>
      <c r="J28" s="203"/>
      <c r="K28" s="230"/>
      <c r="L28" s="230"/>
      <c r="M28" s="217">
        <f t="shared" si="4"/>
        <v>2</v>
      </c>
      <c r="N28" s="57">
        <f t="shared" si="3"/>
        <v>2.36</v>
      </c>
      <c r="O28" s="190"/>
      <c r="P28" s="47"/>
      <c r="Q28" s="48"/>
    </row>
    <row r="29" spans="1:17" ht="15.75" customHeight="1">
      <c r="A29" s="175">
        <v>12</v>
      </c>
      <c r="B29" s="115" t="s">
        <v>115</v>
      </c>
      <c r="C29" s="104">
        <v>100208042</v>
      </c>
      <c r="D29" s="241" t="s">
        <v>18</v>
      </c>
      <c r="E29" s="264">
        <v>23</v>
      </c>
      <c r="F29" s="250">
        <f t="shared" si="0"/>
        <v>4.14</v>
      </c>
      <c r="G29" s="202">
        <f>E29+F29</f>
        <v>27.14</v>
      </c>
      <c r="H29" s="211" t="s">
        <v>126</v>
      </c>
      <c r="I29" s="212">
        <v>10.64</v>
      </c>
      <c r="J29" s="203">
        <f t="shared" si="2"/>
        <v>116.1654135338346</v>
      </c>
      <c r="K29" s="230"/>
      <c r="L29" s="230"/>
      <c r="M29" s="217">
        <f t="shared" si="4"/>
        <v>23</v>
      </c>
      <c r="N29" s="57">
        <f t="shared" si="3"/>
        <v>27.139999999999997</v>
      </c>
      <c r="O29" s="190"/>
      <c r="P29" s="47"/>
      <c r="Q29" s="48"/>
    </row>
    <row r="30" spans="1:17" s="41" customFormat="1" ht="15.75" customHeight="1">
      <c r="A30" s="175">
        <v>13</v>
      </c>
      <c r="B30" s="113" t="s">
        <v>26</v>
      </c>
      <c r="C30" s="104">
        <v>100209043</v>
      </c>
      <c r="D30" s="241" t="s">
        <v>18</v>
      </c>
      <c r="E30" s="260">
        <v>14</v>
      </c>
      <c r="F30" s="250">
        <f t="shared" si="0"/>
        <v>2.52</v>
      </c>
      <c r="G30" s="202">
        <f t="shared" si="1"/>
        <v>16.52</v>
      </c>
      <c r="H30" s="209" t="s">
        <v>138</v>
      </c>
      <c r="I30" s="214">
        <v>0.01</v>
      </c>
      <c r="J30" s="203"/>
      <c r="K30" s="230"/>
      <c r="L30" s="230"/>
      <c r="M30" s="217">
        <f t="shared" si="4"/>
        <v>14</v>
      </c>
      <c r="N30" s="57">
        <f t="shared" si="3"/>
        <v>16.52</v>
      </c>
      <c r="O30" s="190"/>
      <c r="P30" s="42"/>
      <c r="Q30" s="40"/>
    </row>
    <row r="31" spans="1:17" s="41" customFormat="1" ht="15.75" customHeight="1">
      <c r="A31" s="175">
        <v>14</v>
      </c>
      <c r="B31" s="113" t="s">
        <v>27</v>
      </c>
      <c r="C31" s="104">
        <v>100219553</v>
      </c>
      <c r="D31" s="241" t="s">
        <v>18</v>
      </c>
      <c r="E31" s="260">
        <v>510</v>
      </c>
      <c r="F31" s="250">
        <f t="shared" si="0"/>
        <v>91.8</v>
      </c>
      <c r="G31" s="202">
        <f t="shared" si="1"/>
        <v>601.8</v>
      </c>
      <c r="H31" s="209" t="s">
        <v>124</v>
      </c>
      <c r="I31" s="214">
        <v>354.5</v>
      </c>
      <c r="J31" s="203">
        <f t="shared" si="2"/>
        <v>43.86459802538786</v>
      </c>
      <c r="K31" s="230"/>
      <c r="L31" s="230"/>
      <c r="M31" s="217">
        <f t="shared" si="4"/>
        <v>510</v>
      </c>
      <c r="N31" s="57">
        <f t="shared" si="3"/>
        <v>601.8</v>
      </c>
      <c r="O31" s="190"/>
      <c r="P31" s="42"/>
      <c r="Q31" s="40"/>
    </row>
    <row r="32" spans="1:17" s="41" customFormat="1" ht="15.75" customHeight="1">
      <c r="A32" s="175">
        <v>15</v>
      </c>
      <c r="B32" s="113" t="s">
        <v>28</v>
      </c>
      <c r="C32" s="104">
        <v>100210025</v>
      </c>
      <c r="D32" s="241" t="s">
        <v>18</v>
      </c>
      <c r="E32" s="260">
        <v>2</v>
      </c>
      <c r="F32" s="250">
        <f t="shared" si="0"/>
        <v>0.36</v>
      </c>
      <c r="G32" s="202">
        <f t="shared" si="1"/>
        <v>2.36</v>
      </c>
      <c r="H32" s="209" t="s">
        <v>138</v>
      </c>
      <c r="I32" s="214">
        <v>0.01</v>
      </c>
      <c r="J32" s="203"/>
      <c r="K32" s="230"/>
      <c r="L32" s="230"/>
      <c r="M32" s="217">
        <f t="shared" si="4"/>
        <v>2</v>
      </c>
      <c r="N32" s="57">
        <f t="shared" si="3"/>
        <v>2.36</v>
      </c>
      <c r="O32" s="190"/>
      <c r="P32" s="42"/>
      <c r="Q32" s="40"/>
    </row>
    <row r="33" spans="1:17" s="41" customFormat="1" ht="15.75" customHeight="1">
      <c r="A33" s="175">
        <v>16</v>
      </c>
      <c r="B33" s="115" t="s">
        <v>29</v>
      </c>
      <c r="C33" s="106">
        <v>100210028</v>
      </c>
      <c r="D33" s="241" t="s">
        <v>18</v>
      </c>
      <c r="E33" s="252">
        <v>13.7</v>
      </c>
      <c r="F33" s="250">
        <f t="shared" si="0"/>
        <v>2.4659999999999997</v>
      </c>
      <c r="G33" s="202">
        <f t="shared" si="1"/>
        <v>16.166</v>
      </c>
      <c r="H33" s="209" t="s">
        <v>124</v>
      </c>
      <c r="I33" s="212">
        <v>8.4</v>
      </c>
      <c r="J33" s="203">
        <f t="shared" si="2"/>
        <v>63.095238095238074</v>
      </c>
      <c r="K33" s="230"/>
      <c r="L33" s="230"/>
      <c r="M33" s="217">
        <f t="shared" si="4"/>
        <v>13.7</v>
      </c>
      <c r="N33" s="57">
        <f t="shared" si="3"/>
        <v>16.165999999999997</v>
      </c>
      <c r="O33" s="190"/>
      <c r="P33" s="47"/>
      <c r="Q33" s="48"/>
    </row>
    <row r="34" spans="1:17" s="41" customFormat="1" ht="15.75" customHeight="1">
      <c r="A34" s="175">
        <v>17</v>
      </c>
      <c r="B34" s="115" t="s">
        <v>30</v>
      </c>
      <c r="C34" s="106">
        <v>100210027</v>
      </c>
      <c r="D34" s="241" t="s">
        <v>18</v>
      </c>
      <c r="E34" s="252">
        <v>30</v>
      </c>
      <c r="F34" s="250">
        <f t="shared" si="0"/>
        <v>5.3999999999999995</v>
      </c>
      <c r="G34" s="202">
        <f t="shared" si="1"/>
        <v>35.4</v>
      </c>
      <c r="H34" s="209" t="s">
        <v>124</v>
      </c>
      <c r="I34" s="212">
        <v>23.87</v>
      </c>
      <c r="J34" s="216">
        <f t="shared" si="2"/>
        <v>25.68077084206115</v>
      </c>
      <c r="K34" s="239">
        <f>E34*1.1</f>
        <v>33</v>
      </c>
      <c r="L34" s="230"/>
      <c r="M34" s="217">
        <v>33</v>
      </c>
      <c r="N34" s="57">
        <f t="shared" si="3"/>
        <v>38.94</v>
      </c>
      <c r="O34" s="190"/>
      <c r="P34" s="47"/>
      <c r="Q34" s="48"/>
    </row>
    <row r="35" spans="1:17" s="41" customFormat="1" ht="15.75" customHeight="1">
      <c r="A35" s="175">
        <v>18</v>
      </c>
      <c r="B35" s="158" t="s">
        <v>92</v>
      </c>
      <c r="C35" s="169">
        <v>100210112</v>
      </c>
      <c r="D35" s="241" t="s">
        <v>18</v>
      </c>
      <c r="E35" s="249">
        <v>47.6</v>
      </c>
      <c r="F35" s="250">
        <f t="shared" si="0"/>
        <v>8.568</v>
      </c>
      <c r="G35" s="202">
        <f>E35+F35</f>
        <v>56.168</v>
      </c>
      <c r="H35" s="211" t="s">
        <v>127</v>
      </c>
      <c r="I35" s="212">
        <v>28.99</v>
      </c>
      <c r="J35" s="203">
        <f t="shared" si="2"/>
        <v>64.19454984477409</v>
      </c>
      <c r="K35" s="239"/>
      <c r="L35" s="230"/>
      <c r="M35" s="217">
        <f t="shared" si="4"/>
        <v>47.6</v>
      </c>
      <c r="N35" s="57">
        <f t="shared" si="3"/>
        <v>56.168</v>
      </c>
      <c r="O35" s="190"/>
      <c r="P35" s="47"/>
      <c r="Q35" s="48"/>
    </row>
    <row r="36" spans="1:17" s="41" customFormat="1" ht="15.75" customHeight="1">
      <c r="A36" s="175">
        <v>19</v>
      </c>
      <c r="B36" s="158" t="s">
        <v>116</v>
      </c>
      <c r="C36" s="169">
        <v>100210057</v>
      </c>
      <c r="D36" s="241" t="s">
        <v>18</v>
      </c>
      <c r="E36" s="249">
        <v>58.9</v>
      </c>
      <c r="F36" s="250">
        <f t="shared" si="0"/>
        <v>10.601999999999999</v>
      </c>
      <c r="G36" s="202">
        <f>E36+F36</f>
        <v>69.502</v>
      </c>
      <c r="H36" s="209" t="s">
        <v>124</v>
      </c>
      <c r="I36" s="212">
        <v>47.14</v>
      </c>
      <c r="J36" s="216">
        <f t="shared" si="2"/>
        <v>24.946966482817132</v>
      </c>
      <c r="K36" s="239">
        <f>E36*1.1</f>
        <v>64.79</v>
      </c>
      <c r="L36" s="230"/>
      <c r="M36" s="217">
        <v>64.8</v>
      </c>
      <c r="N36" s="57">
        <f t="shared" si="3"/>
        <v>76.464</v>
      </c>
      <c r="O36" s="190"/>
      <c r="P36" s="47"/>
      <c r="Q36" s="48"/>
    </row>
    <row r="37" spans="1:17" s="41" customFormat="1" ht="15.75" customHeight="1">
      <c r="A37" s="175">
        <v>20</v>
      </c>
      <c r="B37" s="113" t="s">
        <v>31</v>
      </c>
      <c r="C37" s="104">
        <v>100207010</v>
      </c>
      <c r="D37" s="241" t="s">
        <v>18</v>
      </c>
      <c r="E37" s="260">
        <v>14184</v>
      </c>
      <c r="F37" s="250">
        <f t="shared" si="0"/>
        <v>2553.12</v>
      </c>
      <c r="G37" s="202">
        <f t="shared" si="1"/>
        <v>16737.12</v>
      </c>
      <c r="H37" s="211" t="s">
        <v>128</v>
      </c>
      <c r="I37" s="215">
        <v>9116.95</v>
      </c>
      <c r="J37" s="203">
        <f t="shared" si="2"/>
        <v>55.57834582837461</v>
      </c>
      <c r="K37" s="239"/>
      <c r="L37" s="230"/>
      <c r="M37" s="217">
        <f t="shared" si="4"/>
        <v>14184</v>
      </c>
      <c r="N37" s="57">
        <f t="shared" si="3"/>
        <v>16737.12</v>
      </c>
      <c r="O37" s="190"/>
      <c r="P37" s="42"/>
      <c r="Q37" s="40"/>
    </row>
    <row r="38" spans="1:17" s="41" customFormat="1" ht="15.75" customHeight="1">
      <c r="A38" s="175">
        <v>21</v>
      </c>
      <c r="B38" s="113" t="s">
        <v>32</v>
      </c>
      <c r="C38" s="104">
        <v>100207006</v>
      </c>
      <c r="D38" s="241" t="s">
        <v>18</v>
      </c>
      <c r="E38" s="260">
        <v>2988</v>
      </c>
      <c r="F38" s="250">
        <f t="shared" si="0"/>
        <v>537.84</v>
      </c>
      <c r="G38" s="202">
        <f t="shared" si="1"/>
        <v>3525.84</v>
      </c>
      <c r="H38" s="211" t="s">
        <v>129</v>
      </c>
      <c r="I38" s="215">
        <v>2363.56</v>
      </c>
      <c r="J38" s="216">
        <f t="shared" si="2"/>
        <v>26.419468936688716</v>
      </c>
      <c r="K38" s="239">
        <f>E38*1.1</f>
        <v>3286.8</v>
      </c>
      <c r="L38" s="230"/>
      <c r="M38" s="217">
        <v>3286</v>
      </c>
      <c r="N38" s="57">
        <f t="shared" si="3"/>
        <v>3877.48</v>
      </c>
      <c r="O38" s="190"/>
      <c r="P38" s="42"/>
      <c r="Q38" s="40"/>
    </row>
    <row r="39" spans="1:17" ht="15.75" customHeight="1">
      <c r="A39" s="175">
        <v>22</v>
      </c>
      <c r="B39" s="117" t="s">
        <v>33</v>
      </c>
      <c r="C39" s="105">
        <v>100207007</v>
      </c>
      <c r="D39" s="241" t="s">
        <v>18</v>
      </c>
      <c r="E39" s="265">
        <v>3570</v>
      </c>
      <c r="F39" s="250">
        <f t="shared" si="0"/>
        <v>642.6</v>
      </c>
      <c r="G39" s="202">
        <f t="shared" si="1"/>
        <v>4212.6</v>
      </c>
      <c r="H39" s="209" t="s">
        <v>124</v>
      </c>
      <c r="I39" s="214">
        <v>1975.52</v>
      </c>
      <c r="J39" s="203">
        <f t="shared" si="2"/>
        <v>80.7119138252207</v>
      </c>
      <c r="K39" s="230"/>
      <c r="L39" s="230"/>
      <c r="M39" s="217">
        <f t="shared" si="4"/>
        <v>3570</v>
      </c>
      <c r="N39" s="57">
        <f t="shared" si="3"/>
        <v>4212.599999999999</v>
      </c>
      <c r="O39" s="190"/>
      <c r="P39" s="42"/>
      <c r="Q39" s="40"/>
    </row>
    <row r="40" spans="1:17" s="41" customFormat="1" ht="15.75" customHeight="1">
      <c r="A40" s="175">
        <v>23</v>
      </c>
      <c r="B40" s="113" t="s">
        <v>34</v>
      </c>
      <c r="C40" s="104">
        <v>100207005</v>
      </c>
      <c r="D40" s="241" t="s">
        <v>18</v>
      </c>
      <c r="E40" s="260">
        <v>4440</v>
      </c>
      <c r="F40" s="250">
        <f t="shared" si="0"/>
        <v>799.1999999999999</v>
      </c>
      <c r="G40" s="202">
        <f t="shared" si="1"/>
        <v>5239.2</v>
      </c>
      <c r="H40" s="209" t="s">
        <v>124</v>
      </c>
      <c r="I40" s="214">
        <v>2888.99</v>
      </c>
      <c r="J40" s="203">
        <f t="shared" si="2"/>
        <v>53.68692864980494</v>
      </c>
      <c r="K40" s="230"/>
      <c r="L40" s="230"/>
      <c r="M40" s="217">
        <f t="shared" si="4"/>
        <v>4440</v>
      </c>
      <c r="N40" s="57">
        <f t="shared" si="3"/>
        <v>5239.2</v>
      </c>
      <c r="O40" s="190"/>
      <c r="P40" s="42"/>
      <c r="Q40" s="40"/>
    </row>
    <row r="41" spans="1:17" s="41" customFormat="1" ht="15.75" customHeight="1">
      <c r="A41" s="175">
        <v>24</v>
      </c>
      <c r="B41" s="113" t="s">
        <v>35</v>
      </c>
      <c r="C41" s="104">
        <v>100207004</v>
      </c>
      <c r="D41" s="241" t="s">
        <v>18</v>
      </c>
      <c r="E41" s="260">
        <v>2976</v>
      </c>
      <c r="F41" s="250">
        <f t="shared" si="0"/>
        <v>535.68</v>
      </c>
      <c r="G41" s="202">
        <f t="shared" si="1"/>
        <v>3511.68</v>
      </c>
      <c r="H41" s="209" t="s">
        <v>138</v>
      </c>
      <c r="I41" s="214">
        <v>2019.29</v>
      </c>
      <c r="J41" s="203">
        <f t="shared" si="2"/>
        <v>47.378534039191976</v>
      </c>
      <c r="K41" s="230"/>
      <c r="L41" s="230"/>
      <c r="M41" s="217">
        <f t="shared" si="4"/>
        <v>2976</v>
      </c>
      <c r="N41" s="57">
        <f t="shared" si="3"/>
        <v>3511.68</v>
      </c>
      <c r="O41" s="190"/>
      <c r="P41" s="42"/>
      <c r="Q41" s="40"/>
    </row>
    <row r="42" spans="1:17" s="41" customFormat="1" ht="15.75" customHeight="1">
      <c r="A42" s="175">
        <v>25</v>
      </c>
      <c r="B42" s="159" t="s">
        <v>95</v>
      </c>
      <c r="C42" s="169">
        <v>100207042</v>
      </c>
      <c r="D42" s="241" t="s">
        <v>18</v>
      </c>
      <c r="E42" s="249">
        <v>8772</v>
      </c>
      <c r="F42" s="250">
        <f t="shared" si="0"/>
        <v>1578.96</v>
      </c>
      <c r="G42" s="202">
        <f>E42+F42</f>
        <v>10350.96</v>
      </c>
      <c r="H42" s="209" t="s">
        <v>138</v>
      </c>
      <c r="I42" s="214">
        <v>6158.78</v>
      </c>
      <c r="J42" s="203">
        <f t="shared" si="2"/>
        <v>42.43080610120836</v>
      </c>
      <c r="K42" s="230"/>
      <c r="L42" s="230"/>
      <c r="M42" s="217">
        <f t="shared" si="4"/>
        <v>8772</v>
      </c>
      <c r="N42" s="57">
        <f t="shared" si="3"/>
        <v>10350.96</v>
      </c>
      <c r="O42" s="190"/>
      <c r="P42" s="42"/>
      <c r="Q42" s="40"/>
    </row>
    <row r="43" spans="1:19" s="41" customFormat="1" ht="15.75" customHeight="1">
      <c r="A43" s="175">
        <v>26</v>
      </c>
      <c r="B43" s="159" t="s">
        <v>96</v>
      </c>
      <c r="C43" s="169">
        <v>100207787</v>
      </c>
      <c r="D43" s="241" t="s">
        <v>18</v>
      </c>
      <c r="E43" s="249">
        <v>4897</v>
      </c>
      <c r="F43" s="250">
        <f t="shared" si="0"/>
        <v>881.4599999999999</v>
      </c>
      <c r="G43" s="202">
        <f>E43+F43</f>
        <v>5778.46</v>
      </c>
      <c r="H43" s="211" t="s">
        <v>128</v>
      </c>
      <c r="I43" s="215">
        <v>4584.75</v>
      </c>
      <c r="J43" s="216">
        <f t="shared" si="2"/>
        <v>6.810622171328859</v>
      </c>
      <c r="K43" s="231">
        <f>E43*1.22</f>
        <v>5974.34</v>
      </c>
      <c r="L43" s="230"/>
      <c r="M43" s="217">
        <v>5960</v>
      </c>
      <c r="N43" s="57">
        <f t="shared" si="3"/>
        <v>7032.799999999999</v>
      </c>
      <c r="O43" s="190"/>
      <c r="P43" s="42"/>
      <c r="Q43" s="40"/>
      <c r="S43" s="218"/>
    </row>
    <row r="44" spans="1:17" s="41" customFormat="1" ht="15.75" customHeight="1">
      <c r="A44" s="175">
        <v>27</v>
      </c>
      <c r="B44" s="159" t="s">
        <v>102</v>
      </c>
      <c r="C44" s="169">
        <v>100207800</v>
      </c>
      <c r="D44" s="241" t="s">
        <v>18</v>
      </c>
      <c r="E44" s="251">
        <v>7488</v>
      </c>
      <c r="F44" s="250">
        <f t="shared" si="0"/>
        <v>1347.84</v>
      </c>
      <c r="G44" s="202">
        <f>E44+F44</f>
        <v>8835.84</v>
      </c>
      <c r="H44" s="211" t="s">
        <v>129</v>
      </c>
      <c r="I44" s="215">
        <v>5980.51</v>
      </c>
      <c r="J44" s="216">
        <f t="shared" si="2"/>
        <v>25.206713139849285</v>
      </c>
      <c r="K44" s="239">
        <f>E44*1.1</f>
        <v>8236.800000000001</v>
      </c>
      <c r="L44" s="230"/>
      <c r="M44" s="217">
        <v>8236</v>
      </c>
      <c r="N44" s="57">
        <f t="shared" si="3"/>
        <v>9718.48</v>
      </c>
      <c r="O44" s="190"/>
      <c r="P44" s="42"/>
      <c r="Q44" s="40"/>
    </row>
    <row r="45" spans="1:17" s="41" customFormat="1" ht="15.75" customHeight="1">
      <c r="A45" s="175">
        <v>28</v>
      </c>
      <c r="B45" s="160" t="s">
        <v>88</v>
      </c>
      <c r="C45" s="169">
        <v>100207786</v>
      </c>
      <c r="D45" s="241" t="s">
        <v>18</v>
      </c>
      <c r="E45" s="249">
        <v>3127</v>
      </c>
      <c r="F45" s="250">
        <f t="shared" si="0"/>
        <v>562.86</v>
      </c>
      <c r="G45" s="202">
        <f>E45+F45</f>
        <v>3689.86</v>
      </c>
      <c r="H45" s="211" t="s">
        <v>130</v>
      </c>
      <c r="I45" s="215">
        <v>2441.53</v>
      </c>
      <c r="J45" s="216">
        <f t="shared" si="2"/>
        <v>28.075428112699797</v>
      </c>
      <c r="K45" s="239">
        <f>E45*1.1</f>
        <v>3439.7000000000003</v>
      </c>
      <c r="L45" s="230"/>
      <c r="M45" s="217">
        <v>3440</v>
      </c>
      <c r="N45" s="57">
        <f t="shared" si="3"/>
        <v>4059.2</v>
      </c>
      <c r="O45" s="190"/>
      <c r="P45" s="42"/>
      <c r="Q45" s="40"/>
    </row>
    <row r="46" spans="1:19" s="41" customFormat="1" ht="15.75" customHeight="1">
      <c r="A46" s="175">
        <v>29</v>
      </c>
      <c r="B46" s="160" t="s">
        <v>117</v>
      </c>
      <c r="C46" s="169">
        <v>100207013</v>
      </c>
      <c r="D46" s="241" t="s">
        <v>18</v>
      </c>
      <c r="E46" s="249">
        <v>3230</v>
      </c>
      <c r="F46" s="250">
        <f t="shared" si="0"/>
        <v>581.4</v>
      </c>
      <c r="G46" s="202">
        <f>E46+F46</f>
        <v>3811.4</v>
      </c>
      <c r="H46" s="211" t="s">
        <v>130</v>
      </c>
      <c r="I46" s="215">
        <v>2824.58</v>
      </c>
      <c r="J46" s="216">
        <f t="shared" si="2"/>
        <v>14.353284382102842</v>
      </c>
      <c r="K46" s="231">
        <f>E46*1.2</f>
        <v>3876</v>
      </c>
      <c r="L46" s="230"/>
      <c r="M46" s="217">
        <v>3876</v>
      </c>
      <c r="N46" s="57">
        <f t="shared" si="3"/>
        <v>4573.679999999999</v>
      </c>
      <c r="O46" s="190"/>
      <c r="P46" s="42"/>
      <c r="Q46" s="40"/>
      <c r="S46" s="218"/>
    </row>
    <row r="47" spans="1:17" s="41" customFormat="1" ht="15.75" customHeight="1">
      <c r="A47" s="175">
        <v>30</v>
      </c>
      <c r="B47" s="113" t="s">
        <v>36</v>
      </c>
      <c r="C47" s="104">
        <v>100203011</v>
      </c>
      <c r="D47" s="241" t="s">
        <v>18</v>
      </c>
      <c r="E47" s="260">
        <v>112</v>
      </c>
      <c r="F47" s="250">
        <f t="shared" si="0"/>
        <v>20.16</v>
      </c>
      <c r="G47" s="202">
        <f t="shared" si="1"/>
        <v>132.16</v>
      </c>
      <c r="H47" s="209" t="s">
        <v>124</v>
      </c>
      <c r="I47" s="212">
        <v>71.99</v>
      </c>
      <c r="J47" s="203">
        <f t="shared" si="2"/>
        <v>55.57716349492986</v>
      </c>
      <c r="K47" s="230"/>
      <c r="L47" s="230"/>
      <c r="M47" s="217">
        <f aca="true" t="shared" si="5" ref="M47:M53">E47</f>
        <v>112</v>
      </c>
      <c r="N47" s="57">
        <f t="shared" si="3"/>
        <v>132.16</v>
      </c>
      <c r="O47" s="190"/>
      <c r="P47" s="47"/>
      <c r="Q47" s="48"/>
    </row>
    <row r="48" spans="1:17" ht="15.75" customHeight="1">
      <c r="A48" s="175">
        <v>31</v>
      </c>
      <c r="B48" s="113" t="s">
        <v>37</v>
      </c>
      <c r="C48" s="105">
        <v>100203012</v>
      </c>
      <c r="D48" s="241" t="s">
        <v>18</v>
      </c>
      <c r="E48" s="260">
        <v>122</v>
      </c>
      <c r="F48" s="250">
        <f t="shared" si="0"/>
        <v>21.96</v>
      </c>
      <c r="G48" s="202">
        <f t="shared" si="1"/>
        <v>143.96</v>
      </c>
      <c r="H48" s="209" t="s">
        <v>124</v>
      </c>
      <c r="I48" s="212">
        <v>78.26</v>
      </c>
      <c r="J48" s="203">
        <f t="shared" si="2"/>
        <v>55.89062100690006</v>
      </c>
      <c r="K48" s="230"/>
      <c r="L48" s="230"/>
      <c r="M48" s="217">
        <f t="shared" si="5"/>
        <v>122</v>
      </c>
      <c r="N48" s="57">
        <f t="shared" si="3"/>
        <v>143.95999999999998</v>
      </c>
      <c r="O48" s="190"/>
      <c r="P48" s="47"/>
      <c r="Q48" s="48"/>
    </row>
    <row r="49" spans="1:17" ht="15.75" customHeight="1">
      <c r="A49" s="175">
        <v>32</v>
      </c>
      <c r="B49" s="116" t="s">
        <v>38</v>
      </c>
      <c r="C49" s="108">
        <v>100203007</v>
      </c>
      <c r="D49" s="241" t="s">
        <v>18</v>
      </c>
      <c r="E49" s="266">
        <v>20</v>
      </c>
      <c r="F49" s="250">
        <f t="shared" si="0"/>
        <v>3.5999999999999996</v>
      </c>
      <c r="G49" s="202">
        <f t="shared" si="1"/>
        <v>23.6</v>
      </c>
      <c r="H49" s="211" t="s">
        <v>131</v>
      </c>
      <c r="I49" s="212">
        <v>11.78</v>
      </c>
      <c r="J49" s="203">
        <f t="shared" si="2"/>
        <v>69.7792869269949</v>
      </c>
      <c r="K49" s="230"/>
      <c r="L49" s="230"/>
      <c r="M49" s="217">
        <f t="shared" si="5"/>
        <v>20</v>
      </c>
      <c r="N49" s="57">
        <f t="shared" si="3"/>
        <v>23.599999999999998</v>
      </c>
      <c r="O49" s="190"/>
      <c r="P49" s="47"/>
      <c r="Q49" s="48"/>
    </row>
    <row r="50" spans="1:17" ht="15.75" customHeight="1">
      <c r="A50" s="175">
        <v>33</v>
      </c>
      <c r="B50" s="116" t="s">
        <v>39</v>
      </c>
      <c r="C50" s="109">
        <v>100203008</v>
      </c>
      <c r="D50" s="241" t="s">
        <v>18</v>
      </c>
      <c r="E50" s="266">
        <v>20.5</v>
      </c>
      <c r="F50" s="250">
        <f t="shared" si="0"/>
        <v>3.69</v>
      </c>
      <c r="G50" s="202">
        <f t="shared" si="1"/>
        <v>24.19</v>
      </c>
      <c r="H50" s="209" t="s">
        <v>124</v>
      </c>
      <c r="I50" s="212">
        <v>13.61</v>
      </c>
      <c r="J50" s="203">
        <f t="shared" si="2"/>
        <v>50.624540778839076</v>
      </c>
      <c r="K50" s="230"/>
      <c r="L50" s="230"/>
      <c r="M50" s="217">
        <f t="shared" si="5"/>
        <v>20.5</v>
      </c>
      <c r="N50" s="57">
        <f t="shared" si="3"/>
        <v>24.189999999999998</v>
      </c>
      <c r="O50" s="190"/>
      <c r="P50" s="47"/>
      <c r="Q50" s="48"/>
    </row>
    <row r="51" spans="1:17" ht="15.75" customHeight="1">
      <c r="A51" s="175">
        <v>34</v>
      </c>
      <c r="B51" s="115" t="s">
        <v>40</v>
      </c>
      <c r="C51" s="106">
        <v>100203009</v>
      </c>
      <c r="D51" s="241" t="s">
        <v>18</v>
      </c>
      <c r="E51" s="266">
        <v>61.6</v>
      </c>
      <c r="F51" s="250">
        <f t="shared" si="0"/>
        <v>11.088</v>
      </c>
      <c r="G51" s="202">
        <f t="shared" si="1"/>
        <v>72.688</v>
      </c>
      <c r="H51" s="209" t="s">
        <v>124</v>
      </c>
      <c r="I51" s="212">
        <v>39.42</v>
      </c>
      <c r="J51" s="203">
        <f t="shared" si="2"/>
        <v>56.26585489599188</v>
      </c>
      <c r="K51" s="230"/>
      <c r="L51" s="230"/>
      <c r="M51" s="217">
        <f t="shared" si="5"/>
        <v>61.6</v>
      </c>
      <c r="N51" s="57">
        <f t="shared" si="3"/>
        <v>72.688</v>
      </c>
      <c r="O51" s="190"/>
      <c r="P51" s="47"/>
      <c r="Q51" s="48"/>
    </row>
    <row r="52" spans="1:17" ht="15.75" customHeight="1">
      <c r="A52" s="175">
        <v>35</v>
      </c>
      <c r="B52" s="118" t="s">
        <v>164</v>
      </c>
      <c r="C52" s="107">
        <v>100219377</v>
      </c>
      <c r="D52" s="241" t="s">
        <v>18</v>
      </c>
      <c r="E52" s="266">
        <v>2125</v>
      </c>
      <c r="F52" s="250">
        <f t="shared" si="0"/>
        <v>382.5</v>
      </c>
      <c r="G52" s="202">
        <f t="shared" si="1"/>
        <v>2507.5</v>
      </c>
      <c r="H52" s="211" t="s">
        <v>132</v>
      </c>
      <c r="I52" s="215">
        <v>1533</v>
      </c>
      <c r="J52" s="203">
        <f t="shared" si="2"/>
        <v>38.617090671885194</v>
      </c>
      <c r="K52" s="230"/>
      <c r="L52" s="230"/>
      <c r="M52" s="217">
        <f t="shared" si="5"/>
        <v>2125</v>
      </c>
      <c r="N52" s="57">
        <f t="shared" si="3"/>
        <v>2507.5</v>
      </c>
      <c r="O52" s="190"/>
      <c r="P52" s="47"/>
      <c r="Q52" s="48"/>
    </row>
    <row r="53" spans="1:17" ht="15.75" customHeight="1">
      <c r="A53" s="175">
        <v>36</v>
      </c>
      <c r="B53" s="158" t="s">
        <v>94</v>
      </c>
      <c r="C53" s="169">
        <v>100207061</v>
      </c>
      <c r="D53" s="241" t="s">
        <v>18</v>
      </c>
      <c r="E53" s="249">
        <v>2500</v>
      </c>
      <c r="F53" s="250">
        <f t="shared" si="0"/>
        <v>450</v>
      </c>
      <c r="G53" s="202">
        <f>E53+F53</f>
        <v>2950</v>
      </c>
      <c r="H53" s="211" t="s">
        <v>132</v>
      </c>
      <c r="I53" s="215">
        <v>1818.81</v>
      </c>
      <c r="J53" s="203">
        <f t="shared" si="2"/>
        <v>37.452510157740505</v>
      </c>
      <c r="K53" s="230"/>
      <c r="L53" s="230"/>
      <c r="M53" s="217">
        <f t="shared" si="5"/>
        <v>2500</v>
      </c>
      <c r="N53" s="57">
        <f t="shared" si="3"/>
        <v>2950</v>
      </c>
      <c r="O53" s="190"/>
      <c r="P53" s="47"/>
      <c r="Q53" s="48"/>
    </row>
    <row r="54" spans="1:17" s="41" customFormat="1" ht="15.75" customHeight="1">
      <c r="A54" s="175">
        <v>37</v>
      </c>
      <c r="B54" s="113" t="s">
        <v>42</v>
      </c>
      <c r="C54" s="104">
        <v>100219555</v>
      </c>
      <c r="D54" s="241" t="s">
        <v>18</v>
      </c>
      <c r="E54" s="260">
        <v>91</v>
      </c>
      <c r="F54" s="250">
        <f t="shared" si="0"/>
        <v>16.38</v>
      </c>
      <c r="G54" s="202">
        <f t="shared" si="1"/>
        <v>107.38</v>
      </c>
      <c r="H54" s="209" t="s">
        <v>124</v>
      </c>
      <c r="I54" s="215">
        <v>72.5</v>
      </c>
      <c r="J54" s="216">
        <f t="shared" si="2"/>
        <v>25.51724137931035</v>
      </c>
      <c r="K54" s="239">
        <f>E54*1.1</f>
        <v>100.10000000000001</v>
      </c>
      <c r="L54" s="230"/>
      <c r="M54" s="217">
        <v>100</v>
      </c>
      <c r="N54" s="57">
        <f t="shared" si="3"/>
        <v>118</v>
      </c>
      <c r="O54" s="190"/>
      <c r="P54" s="42"/>
      <c r="Q54" s="40"/>
    </row>
    <row r="55" spans="1:17" s="41" customFormat="1" ht="15.75" customHeight="1">
      <c r="A55" s="175">
        <v>38</v>
      </c>
      <c r="B55" s="113" t="s">
        <v>43</v>
      </c>
      <c r="C55" s="104">
        <v>100207085</v>
      </c>
      <c r="D55" s="241" t="s">
        <v>18</v>
      </c>
      <c r="E55" s="260">
        <v>15451</v>
      </c>
      <c r="F55" s="250">
        <f t="shared" si="0"/>
        <v>2781.18</v>
      </c>
      <c r="G55" s="202">
        <f t="shared" si="1"/>
        <v>18232.18</v>
      </c>
      <c r="H55" s="211" t="s">
        <v>133</v>
      </c>
      <c r="I55" s="215">
        <v>6779.66</v>
      </c>
      <c r="J55" s="203">
        <f t="shared" si="2"/>
        <v>127.90228418534264</v>
      </c>
      <c r="K55" s="230"/>
      <c r="L55" s="230"/>
      <c r="M55" s="217">
        <f aca="true" t="shared" si="6" ref="M55:M65">E55</f>
        <v>15451</v>
      </c>
      <c r="N55" s="57">
        <f t="shared" si="3"/>
        <v>18232.18</v>
      </c>
      <c r="O55" s="190"/>
      <c r="P55" s="42"/>
      <c r="Q55" s="40"/>
    </row>
    <row r="56" spans="1:17" s="41" customFormat="1" ht="15.75" customHeight="1">
      <c r="A56" s="175">
        <v>39</v>
      </c>
      <c r="B56" s="113" t="s">
        <v>44</v>
      </c>
      <c r="C56" s="104">
        <v>100219554</v>
      </c>
      <c r="D56" s="241" t="s">
        <v>18</v>
      </c>
      <c r="E56" s="271">
        <v>276</v>
      </c>
      <c r="F56" s="250">
        <f t="shared" si="0"/>
        <v>49.68</v>
      </c>
      <c r="G56" s="202">
        <f t="shared" si="1"/>
        <v>325.68</v>
      </c>
      <c r="H56" s="209" t="s">
        <v>124</v>
      </c>
      <c r="I56" s="215">
        <v>169.49</v>
      </c>
      <c r="J56" s="203">
        <f t="shared" si="2"/>
        <v>62.841465573190135</v>
      </c>
      <c r="K56" s="230"/>
      <c r="L56" s="230"/>
      <c r="M56" s="217">
        <f t="shared" si="6"/>
        <v>276</v>
      </c>
      <c r="N56" s="57">
        <f t="shared" si="3"/>
        <v>325.68</v>
      </c>
      <c r="O56" s="190"/>
      <c r="P56" s="42"/>
      <c r="Q56" s="40"/>
    </row>
    <row r="57" spans="1:17" s="41" customFormat="1" ht="15.75" customHeight="1">
      <c r="A57" s="175">
        <v>40</v>
      </c>
      <c r="B57" s="112" t="s">
        <v>45</v>
      </c>
      <c r="C57" s="103">
        <v>100219509</v>
      </c>
      <c r="D57" s="241" t="s">
        <v>18</v>
      </c>
      <c r="E57" s="260">
        <v>8.5</v>
      </c>
      <c r="F57" s="250">
        <f t="shared" si="0"/>
        <v>1.53</v>
      </c>
      <c r="G57" s="202">
        <f t="shared" si="1"/>
        <v>10.03</v>
      </c>
      <c r="H57" s="209" t="s">
        <v>124</v>
      </c>
      <c r="I57" s="215">
        <v>6.04</v>
      </c>
      <c r="J57" s="203">
        <f t="shared" si="2"/>
        <v>40.72847682119206</v>
      </c>
      <c r="K57" s="230"/>
      <c r="L57" s="230"/>
      <c r="M57" s="217">
        <f t="shared" si="6"/>
        <v>8.5</v>
      </c>
      <c r="N57" s="57">
        <f t="shared" si="3"/>
        <v>10.03</v>
      </c>
      <c r="O57" s="190"/>
      <c r="P57" s="42"/>
      <c r="Q57" s="40"/>
    </row>
    <row r="58" spans="1:17" s="41" customFormat="1" ht="15.75" customHeight="1">
      <c r="A58" s="175">
        <v>41</v>
      </c>
      <c r="B58" s="116" t="s">
        <v>165</v>
      </c>
      <c r="C58" s="109">
        <v>100219510</v>
      </c>
      <c r="D58" s="241" t="s">
        <v>18</v>
      </c>
      <c r="E58" s="252">
        <v>20.5</v>
      </c>
      <c r="F58" s="250">
        <f t="shared" si="0"/>
        <v>3.69</v>
      </c>
      <c r="G58" s="202">
        <f t="shared" si="1"/>
        <v>24.19</v>
      </c>
      <c r="H58" s="209" t="s">
        <v>124</v>
      </c>
      <c r="I58" s="215">
        <v>13.85</v>
      </c>
      <c r="J58" s="203">
        <f t="shared" si="2"/>
        <v>48.014440433213</v>
      </c>
      <c r="K58" s="230"/>
      <c r="L58" s="230"/>
      <c r="M58" s="217">
        <f t="shared" si="6"/>
        <v>20.5</v>
      </c>
      <c r="N58" s="57">
        <f t="shared" si="3"/>
        <v>24.189999999999998</v>
      </c>
      <c r="O58" s="190"/>
      <c r="P58" s="42"/>
      <c r="Q58" s="40"/>
    </row>
    <row r="59" spans="1:17" s="41" customFormat="1" ht="15.75" customHeight="1">
      <c r="A59" s="175">
        <v>42</v>
      </c>
      <c r="B59" s="161" t="s">
        <v>110</v>
      </c>
      <c r="C59" s="169">
        <v>100219560</v>
      </c>
      <c r="D59" s="241" t="s">
        <v>18</v>
      </c>
      <c r="E59" s="249">
        <v>8.5</v>
      </c>
      <c r="F59" s="250">
        <f t="shared" si="0"/>
        <v>1.53</v>
      </c>
      <c r="G59" s="202">
        <f>E59+F59</f>
        <v>10.03</v>
      </c>
      <c r="H59" s="211" t="s">
        <v>134</v>
      </c>
      <c r="I59" s="212">
        <v>6.36</v>
      </c>
      <c r="J59" s="203">
        <f t="shared" si="2"/>
        <v>33.64779874213838</v>
      </c>
      <c r="K59" s="230"/>
      <c r="L59" s="230"/>
      <c r="M59" s="217">
        <f t="shared" si="6"/>
        <v>8.5</v>
      </c>
      <c r="N59" s="57">
        <f t="shared" si="3"/>
        <v>10.03</v>
      </c>
      <c r="O59" s="190"/>
      <c r="P59" s="47"/>
      <c r="Q59" s="48"/>
    </row>
    <row r="60" spans="1:17" s="41" customFormat="1" ht="15.75" customHeight="1">
      <c r="A60" s="175">
        <v>43</v>
      </c>
      <c r="B60" s="158" t="s">
        <v>93</v>
      </c>
      <c r="C60" s="169">
        <v>100219452</v>
      </c>
      <c r="D60" s="241" t="s">
        <v>18</v>
      </c>
      <c r="E60" s="249">
        <v>11</v>
      </c>
      <c r="F60" s="250">
        <f t="shared" si="0"/>
        <v>1.98</v>
      </c>
      <c r="G60" s="202">
        <f>E60+F60</f>
        <v>12.98</v>
      </c>
      <c r="H60" s="211" t="s">
        <v>134</v>
      </c>
      <c r="I60" s="212">
        <v>6.78</v>
      </c>
      <c r="J60" s="203">
        <f t="shared" si="2"/>
        <v>62.24188790560473</v>
      </c>
      <c r="K60" s="230"/>
      <c r="L60" s="230"/>
      <c r="M60" s="217">
        <f t="shared" si="6"/>
        <v>11</v>
      </c>
      <c r="N60" s="57">
        <f t="shared" si="3"/>
        <v>12.979999999999999</v>
      </c>
      <c r="O60" s="190"/>
      <c r="P60" s="47"/>
      <c r="Q60" s="48"/>
    </row>
    <row r="61" spans="1:17" s="41" customFormat="1" ht="15.75" customHeight="1">
      <c r="A61" s="175">
        <v>44</v>
      </c>
      <c r="B61" s="112" t="s">
        <v>47</v>
      </c>
      <c r="C61" s="103">
        <v>100219003</v>
      </c>
      <c r="D61" s="241" t="s">
        <v>18</v>
      </c>
      <c r="E61" s="260">
        <v>29</v>
      </c>
      <c r="F61" s="250">
        <f t="shared" si="0"/>
        <v>5.22</v>
      </c>
      <c r="G61" s="202">
        <f t="shared" si="1"/>
        <v>34.22</v>
      </c>
      <c r="H61" s="209" t="s">
        <v>124</v>
      </c>
      <c r="I61" s="212">
        <v>16.4</v>
      </c>
      <c r="J61" s="203">
        <f t="shared" si="2"/>
        <v>76.82926829268294</v>
      </c>
      <c r="K61" s="230"/>
      <c r="L61" s="230"/>
      <c r="M61" s="217">
        <f t="shared" si="6"/>
        <v>29</v>
      </c>
      <c r="N61" s="57">
        <f t="shared" si="3"/>
        <v>34.22</v>
      </c>
      <c r="O61" s="190"/>
      <c r="P61" s="47"/>
      <c r="Q61" s="48"/>
    </row>
    <row r="62" spans="1:17" s="41" customFormat="1" ht="15.75" customHeight="1">
      <c r="A62" s="175">
        <v>45</v>
      </c>
      <c r="B62" s="115" t="s">
        <v>48</v>
      </c>
      <c r="C62" s="106">
        <v>100219321</v>
      </c>
      <c r="D62" s="241" t="s">
        <v>18</v>
      </c>
      <c r="E62" s="252">
        <v>32.5</v>
      </c>
      <c r="F62" s="250">
        <f t="shared" si="0"/>
        <v>5.85</v>
      </c>
      <c r="G62" s="202">
        <f t="shared" si="1"/>
        <v>38.35</v>
      </c>
      <c r="H62" s="209" t="s">
        <v>124</v>
      </c>
      <c r="I62" s="212">
        <v>20.26</v>
      </c>
      <c r="J62" s="203">
        <f t="shared" si="2"/>
        <v>60.414610069101684</v>
      </c>
      <c r="K62" s="230"/>
      <c r="L62" s="230"/>
      <c r="M62" s="217">
        <f t="shared" si="6"/>
        <v>32.5</v>
      </c>
      <c r="N62" s="57">
        <f t="shared" si="3"/>
        <v>38.35</v>
      </c>
      <c r="O62" s="190"/>
      <c r="P62" s="42"/>
      <c r="Q62" s="40"/>
    </row>
    <row r="63" spans="1:17" s="41" customFormat="1" ht="15.75" customHeight="1">
      <c r="A63" s="175">
        <v>46</v>
      </c>
      <c r="B63" s="158" t="s">
        <v>91</v>
      </c>
      <c r="C63" s="169">
        <v>100219479</v>
      </c>
      <c r="D63" s="241" t="s">
        <v>18</v>
      </c>
      <c r="E63" s="249">
        <v>11</v>
      </c>
      <c r="F63" s="250">
        <f t="shared" si="0"/>
        <v>1.98</v>
      </c>
      <c r="G63" s="202">
        <f>E63+F63</f>
        <v>12.98</v>
      </c>
      <c r="H63" s="211" t="s">
        <v>134</v>
      </c>
      <c r="I63" s="212">
        <v>6.78</v>
      </c>
      <c r="J63" s="203">
        <f t="shared" si="2"/>
        <v>62.24188790560473</v>
      </c>
      <c r="K63" s="230"/>
      <c r="L63" s="230"/>
      <c r="M63" s="217">
        <f t="shared" si="6"/>
        <v>11</v>
      </c>
      <c r="N63" s="57">
        <f t="shared" si="3"/>
        <v>12.979999999999999</v>
      </c>
      <c r="O63" s="190"/>
      <c r="P63" s="42"/>
      <c r="Q63" s="40"/>
    </row>
    <row r="64" spans="1:17" s="41" customFormat="1" ht="15.75" customHeight="1">
      <c r="A64" s="175">
        <v>47</v>
      </c>
      <c r="B64" s="112" t="s">
        <v>49</v>
      </c>
      <c r="C64" s="103">
        <v>100219454</v>
      </c>
      <c r="D64" s="241" t="s">
        <v>18</v>
      </c>
      <c r="E64" s="260">
        <v>1539</v>
      </c>
      <c r="F64" s="250">
        <f t="shared" si="0"/>
        <v>277.02</v>
      </c>
      <c r="G64" s="202">
        <f t="shared" si="1"/>
        <v>1816.02</v>
      </c>
      <c r="H64" s="209" t="s">
        <v>124</v>
      </c>
      <c r="I64" s="212">
        <v>1025</v>
      </c>
      <c r="J64" s="203">
        <f t="shared" si="2"/>
        <v>50.14634146341464</v>
      </c>
      <c r="K64" s="230"/>
      <c r="L64" s="230"/>
      <c r="M64" s="217">
        <f t="shared" si="6"/>
        <v>1539</v>
      </c>
      <c r="N64" s="57">
        <f t="shared" si="3"/>
        <v>1816.02</v>
      </c>
      <c r="O64" s="190"/>
      <c r="P64" s="47"/>
      <c r="Q64" s="48"/>
    </row>
    <row r="65" spans="1:18" s="41" customFormat="1" ht="15.75" customHeight="1">
      <c r="A65" s="175">
        <v>48</v>
      </c>
      <c r="B65" s="120" t="s">
        <v>50</v>
      </c>
      <c r="C65" s="103">
        <v>100219436</v>
      </c>
      <c r="D65" s="241" t="s">
        <v>18</v>
      </c>
      <c r="E65" s="252">
        <v>34445</v>
      </c>
      <c r="F65" s="250">
        <f t="shared" si="0"/>
        <v>6200.099999999999</v>
      </c>
      <c r="G65" s="202">
        <f t="shared" si="1"/>
        <v>40645.1</v>
      </c>
      <c r="H65" s="209" t="s">
        <v>124</v>
      </c>
      <c r="I65" s="215">
        <v>15320</v>
      </c>
      <c r="J65" s="203">
        <f t="shared" si="2"/>
        <v>124.83681462140993</v>
      </c>
      <c r="K65" s="230"/>
      <c r="L65" s="230"/>
      <c r="M65" s="217">
        <f t="shared" si="6"/>
        <v>34445</v>
      </c>
      <c r="N65" s="57">
        <f t="shared" si="3"/>
        <v>40645.1</v>
      </c>
      <c r="O65" s="190"/>
      <c r="P65" s="47"/>
      <c r="Q65" s="48"/>
      <c r="R65" s="64"/>
    </row>
    <row r="66" spans="1:18" s="41" customFormat="1" ht="15.75" customHeight="1">
      <c r="A66" s="175">
        <v>49</v>
      </c>
      <c r="B66" s="115" t="s">
        <v>119</v>
      </c>
      <c r="C66" s="106">
        <v>100219672</v>
      </c>
      <c r="D66" s="241" t="s">
        <v>18</v>
      </c>
      <c r="E66" s="252">
        <v>2780</v>
      </c>
      <c r="F66" s="250">
        <f t="shared" si="0"/>
        <v>500.4</v>
      </c>
      <c r="G66" s="202">
        <f t="shared" si="1"/>
        <v>3280.4</v>
      </c>
      <c r="H66" s="211" t="s">
        <v>135</v>
      </c>
      <c r="I66" s="215">
        <v>2555.95</v>
      </c>
      <c r="J66" s="216">
        <f t="shared" si="2"/>
        <v>8.765820927639439</v>
      </c>
      <c r="K66" s="231">
        <f>E66*1.2</f>
        <v>3336</v>
      </c>
      <c r="L66" s="230"/>
      <c r="M66" s="217">
        <v>3336</v>
      </c>
      <c r="N66" s="57">
        <f t="shared" si="3"/>
        <v>3936.48</v>
      </c>
      <c r="O66" s="190"/>
      <c r="P66" s="42"/>
      <c r="Q66" s="40"/>
      <c r="R66" s="64"/>
    </row>
    <row r="67" spans="1:18" s="41" customFormat="1" ht="15.75" customHeight="1">
      <c r="A67" s="175">
        <v>50</v>
      </c>
      <c r="B67" s="158" t="s">
        <v>118</v>
      </c>
      <c r="C67" s="169">
        <v>100219643</v>
      </c>
      <c r="D67" s="241" t="s">
        <v>18</v>
      </c>
      <c r="E67" s="249">
        <v>1872</v>
      </c>
      <c r="F67" s="250">
        <f t="shared" si="0"/>
        <v>336.96</v>
      </c>
      <c r="G67" s="202">
        <f>E67+F67</f>
        <v>2208.96</v>
      </c>
      <c r="H67" s="211" t="s">
        <v>136</v>
      </c>
      <c r="I67" s="215">
        <v>1550.2</v>
      </c>
      <c r="J67" s="216">
        <f t="shared" si="2"/>
        <v>20.758611792026826</v>
      </c>
      <c r="K67" s="231">
        <f>E67*1.2</f>
        <v>2246.4</v>
      </c>
      <c r="L67" s="230"/>
      <c r="M67" s="217">
        <v>2246</v>
      </c>
      <c r="N67" s="57">
        <f t="shared" si="3"/>
        <v>2650.2799999999997</v>
      </c>
      <c r="O67" s="190"/>
      <c r="P67" s="42"/>
      <c r="Q67" s="40"/>
      <c r="R67" s="64"/>
    </row>
    <row r="68" spans="1:18" s="41" customFormat="1" ht="15.75" customHeight="1">
      <c r="A68" s="175">
        <v>51</v>
      </c>
      <c r="B68" s="119" t="s">
        <v>51</v>
      </c>
      <c r="C68" s="106">
        <v>100207002</v>
      </c>
      <c r="D68" s="241" t="s">
        <v>18</v>
      </c>
      <c r="E68" s="252">
        <v>14.5</v>
      </c>
      <c r="F68" s="250">
        <f t="shared" si="0"/>
        <v>2.61</v>
      </c>
      <c r="G68" s="202">
        <f t="shared" si="1"/>
        <v>17.11</v>
      </c>
      <c r="H68" s="211" t="s">
        <v>134</v>
      </c>
      <c r="I68" s="212">
        <v>8.73</v>
      </c>
      <c r="J68" s="203">
        <f t="shared" si="2"/>
        <v>66.0939289805269</v>
      </c>
      <c r="K68" s="230"/>
      <c r="L68" s="230"/>
      <c r="M68" s="217">
        <f>E68</f>
        <v>14.5</v>
      </c>
      <c r="N68" s="57">
        <f t="shared" si="3"/>
        <v>17.11</v>
      </c>
      <c r="O68" s="190"/>
      <c r="P68" s="42"/>
      <c r="Q68" s="40"/>
      <c r="R68" s="64"/>
    </row>
    <row r="69" spans="1:17" s="41" customFormat="1" ht="15.75" customHeight="1">
      <c r="A69" s="175">
        <v>52</v>
      </c>
      <c r="B69" s="112" t="s">
        <v>52</v>
      </c>
      <c r="C69" s="103">
        <v>100205014</v>
      </c>
      <c r="D69" s="241" t="s">
        <v>18</v>
      </c>
      <c r="E69" s="260">
        <v>90</v>
      </c>
      <c r="F69" s="250">
        <f t="shared" si="0"/>
        <v>16.2</v>
      </c>
      <c r="G69" s="202">
        <f t="shared" si="1"/>
        <v>106.2</v>
      </c>
      <c r="H69" s="209" t="s">
        <v>124</v>
      </c>
      <c r="I69" s="212">
        <v>71.88</v>
      </c>
      <c r="J69" s="216">
        <f t="shared" si="2"/>
        <v>25.20868113522539</v>
      </c>
      <c r="K69" s="240">
        <f>E69*1.1</f>
        <v>99.00000000000001</v>
      </c>
      <c r="L69" s="230"/>
      <c r="M69" s="217">
        <v>99</v>
      </c>
      <c r="N69" s="57">
        <f t="shared" si="3"/>
        <v>116.82</v>
      </c>
      <c r="O69" s="190"/>
      <c r="P69" s="42"/>
      <c r="Q69" s="40"/>
    </row>
    <row r="70" spans="1:17" s="41" customFormat="1" ht="15.75" customHeight="1">
      <c r="A70" s="175">
        <v>53</v>
      </c>
      <c r="B70" s="112" t="s">
        <v>120</v>
      </c>
      <c r="C70" s="103">
        <v>100205118</v>
      </c>
      <c r="D70" s="241" t="s">
        <v>18</v>
      </c>
      <c r="E70" s="260">
        <v>18</v>
      </c>
      <c r="F70" s="250">
        <f t="shared" si="0"/>
        <v>3.2399999999999998</v>
      </c>
      <c r="G70" s="202">
        <f>E70+F70</f>
        <v>21.24</v>
      </c>
      <c r="H70" s="209" t="s">
        <v>124</v>
      </c>
      <c r="I70" s="212">
        <v>14.2</v>
      </c>
      <c r="J70" s="216">
        <f t="shared" si="2"/>
        <v>26.760563380281695</v>
      </c>
      <c r="K70" s="240">
        <f>E70*1.1</f>
        <v>19.8</v>
      </c>
      <c r="L70" s="230"/>
      <c r="M70" s="217">
        <v>20</v>
      </c>
      <c r="N70" s="57">
        <f t="shared" si="3"/>
        <v>23.599999999999998</v>
      </c>
      <c r="O70" s="190"/>
      <c r="P70" s="42"/>
      <c r="Q70" s="40"/>
    </row>
    <row r="71" spans="1:17" s="41" customFormat="1" ht="15.75" customHeight="1">
      <c r="A71" s="175">
        <v>54</v>
      </c>
      <c r="B71" s="112" t="s">
        <v>53</v>
      </c>
      <c r="C71" s="103">
        <v>100205027</v>
      </c>
      <c r="D71" s="241" t="s">
        <v>18</v>
      </c>
      <c r="E71" s="260">
        <v>136</v>
      </c>
      <c r="F71" s="250">
        <f t="shared" si="0"/>
        <v>24.48</v>
      </c>
      <c r="G71" s="202">
        <f t="shared" si="1"/>
        <v>160.48</v>
      </c>
      <c r="H71" s="209" t="s">
        <v>124</v>
      </c>
      <c r="I71" s="212">
        <v>27</v>
      </c>
      <c r="J71" s="203">
        <f t="shared" si="2"/>
        <v>403.7037037037037</v>
      </c>
      <c r="K71" s="230"/>
      <c r="L71" s="230"/>
      <c r="M71" s="217">
        <f aca="true" t="shared" si="7" ref="M71:M76">E71</f>
        <v>136</v>
      </c>
      <c r="N71" s="57">
        <f t="shared" si="3"/>
        <v>160.48</v>
      </c>
      <c r="O71" s="190"/>
      <c r="P71" s="42"/>
      <c r="Q71" s="40"/>
    </row>
    <row r="72" spans="1:17" s="41" customFormat="1" ht="15.75" customHeight="1">
      <c r="A72" s="175">
        <v>55</v>
      </c>
      <c r="B72" s="162" t="s">
        <v>54</v>
      </c>
      <c r="C72" s="104">
        <v>100205029</v>
      </c>
      <c r="D72" s="242" t="s">
        <v>18</v>
      </c>
      <c r="E72" s="260">
        <v>70</v>
      </c>
      <c r="F72" s="250">
        <f t="shared" si="0"/>
        <v>12.6</v>
      </c>
      <c r="G72" s="202">
        <f t="shared" si="1"/>
        <v>82.6</v>
      </c>
      <c r="H72" s="209" t="s">
        <v>124</v>
      </c>
      <c r="I72" s="212">
        <v>6.89</v>
      </c>
      <c r="J72" s="203">
        <f t="shared" si="2"/>
        <v>915.9651669085631</v>
      </c>
      <c r="K72" s="230"/>
      <c r="L72" s="230"/>
      <c r="M72" s="217">
        <f t="shared" si="7"/>
        <v>70</v>
      </c>
      <c r="N72" s="57">
        <f t="shared" si="3"/>
        <v>82.6</v>
      </c>
      <c r="O72" s="190"/>
      <c r="P72" s="42"/>
      <c r="Q72" s="40"/>
    </row>
    <row r="73" spans="1:18" s="41" customFormat="1" ht="15.75" customHeight="1">
      <c r="A73" s="175">
        <v>56</v>
      </c>
      <c r="B73" s="121" t="s">
        <v>55</v>
      </c>
      <c r="C73" s="106">
        <v>100205079</v>
      </c>
      <c r="D73" s="241" t="s">
        <v>18</v>
      </c>
      <c r="E73" s="252">
        <v>110</v>
      </c>
      <c r="F73" s="250">
        <f t="shared" si="0"/>
        <v>19.8</v>
      </c>
      <c r="G73" s="202">
        <f t="shared" si="1"/>
        <v>129.8</v>
      </c>
      <c r="H73" s="208">
        <v>42454</v>
      </c>
      <c r="I73" s="212">
        <v>33</v>
      </c>
      <c r="J73" s="203">
        <f t="shared" si="2"/>
        <v>233.33333333333337</v>
      </c>
      <c r="K73" s="230"/>
      <c r="L73" s="230"/>
      <c r="M73" s="217">
        <f t="shared" si="7"/>
        <v>110</v>
      </c>
      <c r="N73" s="57">
        <f t="shared" si="3"/>
        <v>129.79999999999998</v>
      </c>
      <c r="O73" s="190"/>
      <c r="P73" s="42"/>
      <c r="Q73" s="40"/>
      <c r="R73" s="64"/>
    </row>
    <row r="74" spans="1:18" s="41" customFormat="1" ht="15.75" customHeight="1">
      <c r="A74" s="175">
        <v>57</v>
      </c>
      <c r="B74" s="115" t="s">
        <v>56</v>
      </c>
      <c r="C74" s="106">
        <v>100219328</v>
      </c>
      <c r="D74" s="241" t="s">
        <v>18</v>
      </c>
      <c r="E74" s="252">
        <v>18605</v>
      </c>
      <c r="F74" s="250">
        <f t="shared" si="0"/>
        <v>3348.9</v>
      </c>
      <c r="G74" s="202">
        <f t="shared" si="1"/>
        <v>21953.9</v>
      </c>
      <c r="H74" s="208">
        <v>40885</v>
      </c>
      <c r="I74" s="214">
        <v>10335</v>
      </c>
      <c r="J74" s="203">
        <f t="shared" si="2"/>
        <v>80.01935171746493</v>
      </c>
      <c r="K74" s="230"/>
      <c r="L74" s="230"/>
      <c r="M74" s="217">
        <f t="shared" si="7"/>
        <v>18605</v>
      </c>
      <c r="N74" s="57">
        <f t="shared" si="3"/>
        <v>21953.899999999998</v>
      </c>
      <c r="O74" s="190"/>
      <c r="P74" s="47"/>
      <c r="Q74" s="48"/>
      <c r="R74" s="64"/>
    </row>
    <row r="75" spans="1:18" s="41" customFormat="1" ht="15.75" customHeight="1">
      <c r="A75" s="175">
        <v>58</v>
      </c>
      <c r="B75" s="163" t="s">
        <v>97</v>
      </c>
      <c r="C75" s="169">
        <v>100219432</v>
      </c>
      <c r="D75" s="241" t="s">
        <v>18</v>
      </c>
      <c r="E75" s="267">
        <v>6500</v>
      </c>
      <c r="F75" s="250">
        <f t="shared" si="0"/>
        <v>1170</v>
      </c>
      <c r="G75" s="202">
        <f>E75+F75</f>
        <v>7670</v>
      </c>
      <c r="H75" s="208">
        <v>41757</v>
      </c>
      <c r="I75" s="212">
        <v>3535</v>
      </c>
      <c r="J75" s="203">
        <f t="shared" si="2"/>
        <v>83.87553041018387</v>
      </c>
      <c r="K75" s="230"/>
      <c r="L75" s="230"/>
      <c r="M75" s="217">
        <f t="shared" si="7"/>
        <v>6500</v>
      </c>
      <c r="N75" s="57">
        <f t="shared" si="3"/>
        <v>7670</v>
      </c>
      <c r="O75" s="190"/>
      <c r="P75" s="47"/>
      <c r="Q75" s="48"/>
      <c r="R75" s="64"/>
    </row>
    <row r="76" spans="1:17" s="41" customFormat="1" ht="15.75" customHeight="1">
      <c r="A76" s="175">
        <v>59</v>
      </c>
      <c r="B76" s="113" t="s">
        <v>57</v>
      </c>
      <c r="C76" s="104">
        <v>100217016</v>
      </c>
      <c r="D76" s="241" t="s">
        <v>18</v>
      </c>
      <c r="E76" s="260">
        <v>382</v>
      </c>
      <c r="F76" s="250">
        <f t="shared" si="0"/>
        <v>68.75999999999999</v>
      </c>
      <c r="G76" s="202">
        <f t="shared" si="1"/>
        <v>450.76</v>
      </c>
      <c r="H76" s="211" t="s">
        <v>128</v>
      </c>
      <c r="I76" s="212">
        <v>176.89</v>
      </c>
      <c r="J76" s="203">
        <f t="shared" si="2"/>
        <v>115.95341737803159</v>
      </c>
      <c r="K76" s="230"/>
      <c r="L76" s="230"/>
      <c r="M76" s="217">
        <f t="shared" si="7"/>
        <v>382</v>
      </c>
      <c r="N76" s="57">
        <f t="shared" si="3"/>
        <v>450.76</v>
      </c>
      <c r="O76" s="190"/>
      <c r="P76" s="42"/>
      <c r="Q76" s="40"/>
    </row>
    <row r="77" spans="1:17" s="41" customFormat="1" ht="15.75" customHeight="1">
      <c r="A77" s="175">
        <v>60</v>
      </c>
      <c r="B77" s="113" t="s">
        <v>58</v>
      </c>
      <c r="C77" s="104">
        <v>100201013</v>
      </c>
      <c r="D77" s="241" t="s">
        <v>18</v>
      </c>
      <c r="E77" s="260">
        <v>130</v>
      </c>
      <c r="F77" s="250">
        <f t="shared" si="0"/>
        <v>23.4</v>
      </c>
      <c r="G77" s="202">
        <f t="shared" si="1"/>
        <v>153.4</v>
      </c>
      <c r="H77" s="211" t="s">
        <v>137</v>
      </c>
      <c r="I77" s="212">
        <v>161.02</v>
      </c>
      <c r="J77" s="216">
        <f t="shared" si="2"/>
        <v>-19.26468761644516</v>
      </c>
      <c r="K77" s="230"/>
      <c r="L77" s="231">
        <f aca="true" t="shared" si="8" ref="L77:L82">I77*1.3</f>
        <v>209.32600000000002</v>
      </c>
      <c r="M77" s="217">
        <v>209</v>
      </c>
      <c r="N77" s="57">
        <f t="shared" si="3"/>
        <v>246.61999999999998</v>
      </c>
      <c r="O77" s="190"/>
      <c r="P77" s="42"/>
      <c r="Q77" s="40"/>
    </row>
    <row r="78" spans="1:17" s="41" customFormat="1" ht="15.75" customHeight="1">
      <c r="A78" s="175">
        <v>61</v>
      </c>
      <c r="B78" s="158" t="s">
        <v>89</v>
      </c>
      <c r="C78" s="169">
        <v>100201016</v>
      </c>
      <c r="D78" s="241" t="s">
        <v>18</v>
      </c>
      <c r="E78" s="249">
        <v>408</v>
      </c>
      <c r="F78" s="250">
        <f t="shared" si="0"/>
        <v>73.44</v>
      </c>
      <c r="G78" s="202">
        <f>E78+F78</f>
        <v>481.44</v>
      </c>
      <c r="H78" s="211" t="s">
        <v>136</v>
      </c>
      <c r="I78" s="212">
        <v>347.46</v>
      </c>
      <c r="J78" s="216">
        <f t="shared" si="2"/>
        <v>17.42358832671387</v>
      </c>
      <c r="K78" s="230"/>
      <c r="L78" s="230">
        <f t="shared" si="8"/>
        <v>451.698</v>
      </c>
      <c r="M78" s="217">
        <v>452</v>
      </c>
      <c r="N78" s="57">
        <f t="shared" si="3"/>
        <v>533.36</v>
      </c>
      <c r="O78" s="190"/>
      <c r="P78" s="42"/>
      <c r="Q78" s="40"/>
    </row>
    <row r="79" spans="1:17" s="41" customFormat="1" ht="15.75" customHeight="1">
      <c r="A79" s="175">
        <v>62</v>
      </c>
      <c r="B79" s="116" t="s">
        <v>59</v>
      </c>
      <c r="C79" s="110" t="s">
        <v>60</v>
      </c>
      <c r="D79" s="241" t="s">
        <v>18</v>
      </c>
      <c r="E79" s="252">
        <v>215</v>
      </c>
      <c r="F79" s="250">
        <f t="shared" si="0"/>
        <v>38.699999999999996</v>
      </c>
      <c r="G79" s="202">
        <f t="shared" si="1"/>
        <v>253.7</v>
      </c>
      <c r="H79" s="211" t="s">
        <v>126</v>
      </c>
      <c r="I79" s="212">
        <v>250</v>
      </c>
      <c r="J79" s="216">
        <f t="shared" si="2"/>
        <v>-14</v>
      </c>
      <c r="K79" s="230"/>
      <c r="L79" s="230">
        <f t="shared" si="8"/>
        <v>325</v>
      </c>
      <c r="M79" s="217">
        <v>325</v>
      </c>
      <c r="N79" s="57">
        <f t="shared" si="3"/>
        <v>383.5</v>
      </c>
      <c r="O79" s="190"/>
      <c r="P79" s="47"/>
      <c r="Q79" s="48"/>
    </row>
    <row r="80" spans="1:17" s="41" customFormat="1" ht="15.75" customHeight="1">
      <c r="A80" s="175">
        <v>63</v>
      </c>
      <c r="B80" s="116" t="s">
        <v>61</v>
      </c>
      <c r="C80" s="110" t="s">
        <v>62</v>
      </c>
      <c r="D80" s="241" t="s">
        <v>18</v>
      </c>
      <c r="E80" s="252">
        <v>323</v>
      </c>
      <c r="F80" s="250">
        <f t="shared" si="0"/>
        <v>58.14</v>
      </c>
      <c r="G80" s="202">
        <f t="shared" si="1"/>
        <v>381.14</v>
      </c>
      <c r="H80" s="211" t="s">
        <v>136</v>
      </c>
      <c r="I80" s="212">
        <v>347.46</v>
      </c>
      <c r="J80" s="216">
        <f t="shared" si="2"/>
        <v>-7.039659241351515</v>
      </c>
      <c r="K80" s="230"/>
      <c r="L80" s="230">
        <f t="shared" si="8"/>
        <v>451.698</v>
      </c>
      <c r="M80" s="217">
        <v>452</v>
      </c>
      <c r="N80" s="57">
        <f t="shared" si="3"/>
        <v>533.36</v>
      </c>
      <c r="O80" s="190"/>
      <c r="P80" s="47"/>
      <c r="Q80" s="48"/>
    </row>
    <row r="81" spans="1:17" s="41" customFormat="1" ht="15.75" customHeight="1">
      <c r="A81" s="175">
        <v>64</v>
      </c>
      <c r="B81" s="116" t="s">
        <v>63</v>
      </c>
      <c r="C81" s="110" t="s">
        <v>64</v>
      </c>
      <c r="D81" s="241" t="s">
        <v>18</v>
      </c>
      <c r="E81" s="252">
        <v>292</v>
      </c>
      <c r="F81" s="250">
        <f t="shared" si="0"/>
        <v>52.559999999999995</v>
      </c>
      <c r="G81" s="202">
        <f t="shared" si="1"/>
        <v>344.56</v>
      </c>
      <c r="H81" s="211" t="s">
        <v>136</v>
      </c>
      <c r="I81" s="212">
        <v>305.08</v>
      </c>
      <c r="J81" s="216">
        <f t="shared" si="2"/>
        <v>-4.2874000262226275</v>
      </c>
      <c r="K81" s="230"/>
      <c r="L81" s="230">
        <f t="shared" si="8"/>
        <v>396.604</v>
      </c>
      <c r="M81" s="217">
        <v>396</v>
      </c>
      <c r="N81" s="57">
        <f t="shared" si="3"/>
        <v>467.28</v>
      </c>
      <c r="O81" s="190"/>
      <c r="P81" s="47"/>
      <c r="Q81" s="48"/>
    </row>
    <row r="82" spans="1:17" s="41" customFormat="1" ht="15.75" customHeight="1">
      <c r="A82" s="175">
        <v>65</v>
      </c>
      <c r="B82" s="116" t="s">
        <v>65</v>
      </c>
      <c r="C82" s="110">
        <v>100201014</v>
      </c>
      <c r="D82" s="241" t="s">
        <v>18</v>
      </c>
      <c r="E82" s="252">
        <v>93</v>
      </c>
      <c r="F82" s="250">
        <f aca="true" t="shared" si="9" ref="F82:F125">E82*0.18</f>
        <v>16.74</v>
      </c>
      <c r="G82" s="202">
        <f t="shared" si="1"/>
        <v>109.74</v>
      </c>
      <c r="H82" s="208">
        <v>42532</v>
      </c>
      <c r="I82" s="212">
        <v>101.69</v>
      </c>
      <c r="J82" s="216">
        <f t="shared" si="2"/>
        <v>-8.545579703018973</v>
      </c>
      <c r="K82" s="230"/>
      <c r="L82" s="230">
        <f t="shared" si="8"/>
        <v>132.197</v>
      </c>
      <c r="M82" s="217">
        <v>132</v>
      </c>
      <c r="N82" s="57">
        <f t="shared" si="3"/>
        <v>155.76</v>
      </c>
      <c r="O82" s="190"/>
      <c r="P82" s="42"/>
      <c r="Q82" s="40"/>
    </row>
    <row r="83" spans="1:17" s="41" customFormat="1" ht="15.75" customHeight="1">
      <c r="A83" s="175">
        <v>66</v>
      </c>
      <c r="B83" s="116" t="s">
        <v>66</v>
      </c>
      <c r="C83" s="111">
        <v>100201004</v>
      </c>
      <c r="D83" s="241" t="s">
        <v>18</v>
      </c>
      <c r="E83" s="252">
        <v>90</v>
      </c>
      <c r="F83" s="250">
        <f t="shared" si="9"/>
        <v>16.2</v>
      </c>
      <c r="G83" s="202">
        <f>E83+F83</f>
        <v>106.2</v>
      </c>
      <c r="H83" s="211" t="s">
        <v>137</v>
      </c>
      <c r="I83" s="212">
        <v>82.63</v>
      </c>
      <c r="J83" s="216">
        <f aca="true" t="shared" si="10" ref="J83:J125">E83/I83*100-100</f>
        <v>8.919278712332087</v>
      </c>
      <c r="K83" s="231">
        <f>E83*1.2</f>
        <v>108</v>
      </c>
      <c r="L83" s="230"/>
      <c r="M83" s="217">
        <v>108</v>
      </c>
      <c r="N83" s="57">
        <f aca="true" t="shared" si="11" ref="N83:N125">M83*1.18</f>
        <v>127.44</v>
      </c>
      <c r="O83" s="190"/>
      <c r="P83" s="47"/>
      <c r="Q83" s="48"/>
    </row>
    <row r="84" spans="1:17" s="41" customFormat="1" ht="15.75" customHeight="1">
      <c r="A84" s="175">
        <v>67</v>
      </c>
      <c r="B84" s="158" t="s">
        <v>90</v>
      </c>
      <c r="C84" s="169">
        <v>100201025</v>
      </c>
      <c r="D84" s="241" t="s">
        <v>18</v>
      </c>
      <c r="E84" s="268">
        <v>450</v>
      </c>
      <c r="F84" s="250">
        <f t="shared" si="9"/>
        <v>81</v>
      </c>
      <c r="G84" s="202">
        <f>E84+F84</f>
        <v>531</v>
      </c>
      <c r="H84" s="211" t="s">
        <v>126</v>
      </c>
      <c r="I84" s="212">
        <v>477.97</v>
      </c>
      <c r="J84" s="216">
        <f t="shared" si="10"/>
        <v>-5.851831704918723</v>
      </c>
      <c r="K84" s="230"/>
      <c r="L84" s="230">
        <f>I84*1.3</f>
        <v>621.3610000000001</v>
      </c>
      <c r="M84" s="217">
        <v>620</v>
      </c>
      <c r="N84" s="57">
        <f t="shared" si="11"/>
        <v>731.5999999999999</v>
      </c>
      <c r="O84" s="190"/>
      <c r="P84" s="47"/>
      <c r="Q84" s="48"/>
    </row>
    <row r="85" spans="1:17" s="41" customFormat="1" ht="15.75" customHeight="1">
      <c r="A85" s="175">
        <v>68</v>
      </c>
      <c r="B85" s="116" t="s">
        <v>67</v>
      </c>
      <c r="C85" s="109">
        <v>100201012</v>
      </c>
      <c r="D85" s="241" t="s">
        <v>18</v>
      </c>
      <c r="E85" s="252">
        <v>145</v>
      </c>
      <c r="F85" s="250">
        <f t="shared" si="9"/>
        <v>26.099999999999998</v>
      </c>
      <c r="G85" s="202">
        <f aca="true" t="shared" si="12" ref="G85:G112">E85+F85</f>
        <v>171.1</v>
      </c>
      <c r="H85" s="211" t="s">
        <v>126</v>
      </c>
      <c r="I85" s="212">
        <v>142.37</v>
      </c>
      <c r="J85" s="216">
        <f t="shared" si="10"/>
        <v>1.847299290580878</v>
      </c>
      <c r="K85" s="230"/>
      <c r="L85" s="230">
        <f>I85*1.3</f>
        <v>185.08100000000002</v>
      </c>
      <c r="M85" s="217">
        <v>185</v>
      </c>
      <c r="N85" s="57">
        <f t="shared" si="11"/>
        <v>218.29999999999998</v>
      </c>
      <c r="O85" s="190"/>
      <c r="P85" s="42"/>
      <c r="Q85" s="40"/>
    </row>
    <row r="86" spans="1:17" s="41" customFormat="1" ht="15.75" customHeight="1">
      <c r="A86" s="175">
        <v>69</v>
      </c>
      <c r="B86" s="115" t="s">
        <v>68</v>
      </c>
      <c r="C86" s="106">
        <v>100201023</v>
      </c>
      <c r="D86" s="241" t="s">
        <v>18</v>
      </c>
      <c r="E86" s="252">
        <v>400</v>
      </c>
      <c r="F86" s="250">
        <f t="shared" si="9"/>
        <v>72</v>
      </c>
      <c r="G86" s="202">
        <f t="shared" si="12"/>
        <v>472</v>
      </c>
      <c r="H86" s="209" t="s">
        <v>124</v>
      </c>
      <c r="I86" s="212">
        <v>306.7</v>
      </c>
      <c r="J86" s="216">
        <f t="shared" si="10"/>
        <v>30.420606455820035</v>
      </c>
      <c r="K86" s="230"/>
      <c r="L86" s="230"/>
      <c r="M86" s="217">
        <f>E86</f>
        <v>400</v>
      </c>
      <c r="N86" s="57">
        <f t="shared" si="11"/>
        <v>472</v>
      </c>
      <c r="O86" s="190"/>
      <c r="P86" s="47"/>
      <c r="Q86" s="48"/>
    </row>
    <row r="87" spans="1:17" s="41" customFormat="1" ht="15.75" customHeight="1">
      <c r="A87" s="175">
        <v>70</v>
      </c>
      <c r="B87" s="113" t="s">
        <v>69</v>
      </c>
      <c r="C87" s="104">
        <v>100219060</v>
      </c>
      <c r="D87" s="241" t="s">
        <v>18</v>
      </c>
      <c r="E87" s="260">
        <v>44.5</v>
      </c>
      <c r="F87" s="250">
        <f t="shared" si="9"/>
        <v>8.01</v>
      </c>
      <c r="G87" s="202">
        <f t="shared" si="12"/>
        <v>52.51</v>
      </c>
      <c r="H87" s="211" t="s">
        <v>141</v>
      </c>
      <c r="I87" s="212">
        <v>35.88</v>
      </c>
      <c r="J87" s="216">
        <f t="shared" si="10"/>
        <v>24.02452619843922</v>
      </c>
      <c r="K87" s="239">
        <f>E87*1.1</f>
        <v>48.95</v>
      </c>
      <c r="L87" s="230"/>
      <c r="M87" s="217">
        <v>49</v>
      </c>
      <c r="N87" s="57">
        <f t="shared" si="11"/>
        <v>57.82</v>
      </c>
      <c r="O87" s="190"/>
      <c r="P87" s="47"/>
      <c r="Q87" s="48"/>
    </row>
    <row r="88" spans="1:17" ht="15.75" customHeight="1">
      <c r="A88" s="175">
        <v>71</v>
      </c>
      <c r="B88" s="114" t="s">
        <v>111</v>
      </c>
      <c r="C88" s="105">
        <v>100219019</v>
      </c>
      <c r="D88" s="241" t="s">
        <v>18</v>
      </c>
      <c r="E88" s="263">
        <v>168</v>
      </c>
      <c r="F88" s="250">
        <f t="shared" si="9"/>
        <v>30.24</v>
      </c>
      <c r="G88" s="202">
        <f t="shared" si="12"/>
        <v>198.24</v>
      </c>
      <c r="H88" s="211" t="s">
        <v>142</v>
      </c>
      <c r="I88" s="212">
        <v>146.6</v>
      </c>
      <c r="J88" s="216">
        <f>E88/I88*100-100</f>
        <v>14.597544338335624</v>
      </c>
      <c r="K88" s="231">
        <f>E88*1.2</f>
        <v>201.6</v>
      </c>
      <c r="L88" s="230"/>
      <c r="M88" s="217">
        <v>202</v>
      </c>
      <c r="N88" s="57">
        <f t="shared" si="11"/>
        <v>238.35999999999999</v>
      </c>
      <c r="O88" s="190"/>
      <c r="P88" s="47"/>
      <c r="Q88" s="48"/>
    </row>
    <row r="89" spans="1:17" ht="15.75" customHeight="1">
      <c r="A89" s="175">
        <v>72</v>
      </c>
      <c r="B89" s="114" t="s">
        <v>70</v>
      </c>
      <c r="C89" s="105">
        <v>100219014</v>
      </c>
      <c r="D89" s="241" t="s">
        <v>18</v>
      </c>
      <c r="E89" s="263">
        <v>43</v>
      </c>
      <c r="F89" s="250">
        <f t="shared" si="9"/>
        <v>7.739999999999999</v>
      </c>
      <c r="G89" s="202">
        <f t="shared" si="12"/>
        <v>50.74</v>
      </c>
      <c r="H89" s="211" t="s">
        <v>143</v>
      </c>
      <c r="I89" s="212">
        <v>32.14</v>
      </c>
      <c r="J89" s="203">
        <f t="shared" si="10"/>
        <v>33.789670192906044</v>
      </c>
      <c r="K89" s="230"/>
      <c r="L89" s="230"/>
      <c r="M89" s="217">
        <f>E89</f>
        <v>43</v>
      </c>
      <c r="N89" s="57">
        <f t="shared" si="11"/>
        <v>50.739999999999995</v>
      </c>
      <c r="O89" s="190"/>
      <c r="P89" s="47"/>
      <c r="Q89" s="48"/>
    </row>
    <row r="90" spans="1:17" ht="15.75" customHeight="1">
      <c r="A90" s="175">
        <v>73</v>
      </c>
      <c r="B90" s="158" t="s">
        <v>98</v>
      </c>
      <c r="C90" s="169">
        <v>100219016</v>
      </c>
      <c r="D90" s="241" t="s">
        <v>18</v>
      </c>
      <c r="E90" s="249">
        <v>58</v>
      </c>
      <c r="F90" s="250">
        <f t="shared" si="9"/>
        <v>10.44</v>
      </c>
      <c r="G90" s="202">
        <f>E90+F90</f>
        <v>68.44</v>
      </c>
      <c r="H90" s="211" t="s">
        <v>141</v>
      </c>
      <c r="I90" s="212">
        <v>36.28</v>
      </c>
      <c r="J90" s="203">
        <f t="shared" si="10"/>
        <v>59.86769570011026</v>
      </c>
      <c r="K90" s="230"/>
      <c r="L90" s="230"/>
      <c r="M90" s="217">
        <f>E90</f>
        <v>58</v>
      </c>
      <c r="N90" s="57">
        <f t="shared" si="11"/>
        <v>68.44</v>
      </c>
      <c r="O90" s="190"/>
      <c r="P90" s="47"/>
      <c r="Q90" s="48"/>
    </row>
    <row r="91" spans="1:17" ht="15.75" customHeight="1">
      <c r="A91" s="175">
        <v>74</v>
      </c>
      <c r="B91" s="158" t="s">
        <v>105</v>
      </c>
      <c r="C91" s="169">
        <v>100219010</v>
      </c>
      <c r="D91" s="241" t="s">
        <v>18</v>
      </c>
      <c r="E91" s="249">
        <v>201</v>
      </c>
      <c r="F91" s="250">
        <f t="shared" si="9"/>
        <v>36.18</v>
      </c>
      <c r="G91" s="202">
        <f>E91+F91</f>
        <v>237.18</v>
      </c>
      <c r="H91" s="211" t="s">
        <v>127</v>
      </c>
      <c r="I91" s="212">
        <v>140.68</v>
      </c>
      <c r="J91" s="203">
        <f t="shared" si="10"/>
        <v>42.87745237418255</v>
      </c>
      <c r="K91" s="230"/>
      <c r="L91" s="230"/>
      <c r="M91" s="217">
        <f>E91</f>
        <v>201</v>
      </c>
      <c r="N91" s="57">
        <f t="shared" si="11"/>
        <v>237.17999999999998</v>
      </c>
      <c r="O91" s="101"/>
      <c r="P91" s="44"/>
      <c r="Q91" s="45"/>
    </row>
    <row r="92" spans="1:17" ht="15.75" customHeight="1">
      <c r="A92" s="175">
        <v>75</v>
      </c>
      <c r="B92" s="158" t="s">
        <v>106</v>
      </c>
      <c r="C92" s="169">
        <v>100219638</v>
      </c>
      <c r="D92" s="241" t="s">
        <v>18</v>
      </c>
      <c r="E92" s="249">
        <v>446</v>
      </c>
      <c r="F92" s="250">
        <f t="shared" si="9"/>
        <v>80.28</v>
      </c>
      <c r="G92" s="202">
        <f>E92+F92</f>
        <v>526.28</v>
      </c>
      <c r="H92" s="211" t="s">
        <v>144</v>
      </c>
      <c r="I92" s="212">
        <v>355.94</v>
      </c>
      <c r="J92" s="216">
        <f t="shared" si="10"/>
        <v>25.30201719390908</v>
      </c>
      <c r="K92" s="239">
        <f>E92*1.1</f>
        <v>490.6</v>
      </c>
      <c r="L92" s="230"/>
      <c r="M92" s="217">
        <v>490</v>
      </c>
      <c r="N92" s="57">
        <f t="shared" si="11"/>
        <v>578.1999999999999</v>
      </c>
      <c r="O92" s="190"/>
      <c r="P92" s="47"/>
      <c r="Q92" s="48"/>
    </row>
    <row r="93" spans="1:17" s="41" customFormat="1" ht="15.75" customHeight="1">
      <c r="A93" s="175">
        <v>76</v>
      </c>
      <c r="B93" s="115" t="s">
        <v>71</v>
      </c>
      <c r="C93" s="106">
        <v>100207070</v>
      </c>
      <c r="D93" s="241" t="s">
        <v>18</v>
      </c>
      <c r="E93" s="269">
        <v>64872</v>
      </c>
      <c r="F93" s="250">
        <f t="shared" si="9"/>
        <v>11676.96</v>
      </c>
      <c r="G93" s="202">
        <f t="shared" si="12"/>
        <v>76548.95999999999</v>
      </c>
      <c r="H93" s="209" t="s">
        <v>124</v>
      </c>
      <c r="I93" s="212">
        <v>36710.05</v>
      </c>
      <c r="J93" s="203">
        <f t="shared" si="10"/>
        <v>76.71455091997967</v>
      </c>
      <c r="K93" s="230"/>
      <c r="L93" s="230"/>
      <c r="M93" s="217">
        <f aca="true" t="shared" si="13" ref="M93:M101">E93</f>
        <v>64872</v>
      </c>
      <c r="N93" s="57">
        <f t="shared" si="11"/>
        <v>76548.95999999999</v>
      </c>
      <c r="O93" s="190"/>
      <c r="P93" s="47"/>
      <c r="Q93" s="48"/>
    </row>
    <row r="94" spans="1:17" s="41" customFormat="1" ht="15.75" customHeight="1">
      <c r="A94" s="175">
        <v>77</v>
      </c>
      <c r="B94" s="115" t="s">
        <v>72</v>
      </c>
      <c r="C94" s="106">
        <v>100205089</v>
      </c>
      <c r="D94" s="241" t="s">
        <v>18</v>
      </c>
      <c r="E94" s="252">
        <v>390</v>
      </c>
      <c r="F94" s="250">
        <f t="shared" si="9"/>
        <v>70.2</v>
      </c>
      <c r="G94" s="202">
        <f t="shared" si="12"/>
        <v>460.2</v>
      </c>
      <c r="H94" s="209" t="s">
        <v>124</v>
      </c>
      <c r="I94" s="212">
        <v>290.8</v>
      </c>
      <c r="J94" s="203">
        <f t="shared" si="10"/>
        <v>34.11279229711141</v>
      </c>
      <c r="K94" s="230"/>
      <c r="L94" s="230"/>
      <c r="M94" s="217">
        <f t="shared" si="13"/>
        <v>390</v>
      </c>
      <c r="N94" s="57">
        <f t="shared" si="11"/>
        <v>460.2</v>
      </c>
      <c r="O94" s="190"/>
      <c r="P94" s="42"/>
      <c r="Q94" s="40"/>
    </row>
    <row r="95" spans="1:17" s="41" customFormat="1" ht="15.75" customHeight="1">
      <c r="A95" s="175">
        <v>78</v>
      </c>
      <c r="B95" s="119" t="s">
        <v>73</v>
      </c>
      <c r="C95" s="106">
        <v>100205090</v>
      </c>
      <c r="D95" s="241" t="s">
        <v>18</v>
      </c>
      <c r="E95" s="252">
        <v>281</v>
      </c>
      <c r="F95" s="250">
        <f t="shared" si="9"/>
        <v>50.58</v>
      </c>
      <c r="G95" s="202">
        <f t="shared" si="12"/>
        <v>331.58</v>
      </c>
      <c r="H95" s="209" t="s">
        <v>124</v>
      </c>
      <c r="I95" s="214">
        <v>207.82</v>
      </c>
      <c r="J95" s="203">
        <f t="shared" si="10"/>
        <v>35.21316523914925</v>
      </c>
      <c r="K95" s="230"/>
      <c r="L95" s="230"/>
      <c r="M95" s="217">
        <f t="shared" si="13"/>
        <v>281</v>
      </c>
      <c r="N95" s="57">
        <f t="shared" si="11"/>
        <v>331.58</v>
      </c>
      <c r="O95" s="190"/>
      <c r="P95" s="42"/>
      <c r="Q95" s="40"/>
    </row>
    <row r="96" spans="1:17" s="41" customFormat="1" ht="15.75" customHeight="1">
      <c r="A96" s="175">
        <v>79</v>
      </c>
      <c r="B96" s="116" t="s">
        <v>74</v>
      </c>
      <c r="C96" s="106">
        <v>100205087</v>
      </c>
      <c r="D96" s="241" t="s">
        <v>18</v>
      </c>
      <c r="E96" s="252">
        <v>305</v>
      </c>
      <c r="F96" s="250">
        <f t="shared" si="9"/>
        <v>54.9</v>
      </c>
      <c r="G96" s="202">
        <f t="shared" si="12"/>
        <v>359.9</v>
      </c>
      <c r="H96" s="209" t="s">
        <v>124</v>
      </c>
      <c r="I96" s="214">
        <v>230.44</v>
      </c>
      <c r="J96" s="203">
        <f t="shared" si="10"/>
        <v>32.35549383787537</v>
      </c>
      <c r="K96" s="230"/>
      <c r="L96" s="230"/>
      <c r="M96" s="217">
        <f t="shared" si="13"/>
        <v>305</v>
      </c>
      <c r="N96" s="57">
        <f t="shared" si="11"/>
        <v>359.9</v>
      </c>
      <c r="O96" s="190"/>
      <c r="P96" s="42"/>
      <c r="Q96" s="40"/>
    </row>
    <row r="97" spans="1:17" s="41" customFormat="1" ht="15.75" customHeight="1">
      <c r="A97" s="175">
        <v>80</v>
      </c>
      <c r="B97" s="113" t="s">
        <v>75</v>
      </c>
      <c r="C97" s="104">
        <v>100207026</v>
      </c>
      <c r="D97" s="241" t="s">
        <v>18</v>
      </c>
      <c r="E97" s="260">
        <v>20</v>
      </c>
      <c r="F97" s="250">
        <f t="shared" si="9"/>
        <v>3.5999999999999996</v>
      </c>
      <c r="G97" s="202">
        <f t="shared" si="12"/>
        <v>23.6</v>
      </c>
      <c r="H97" s="209" t="s">
        <v>124</v>
      </c>
      <c r="I97" s="214">
        <v>0.01</v>
      </c>
      <c r="J97" s="203"/>
      <c r="K97" s="230"/>
      <c r="L97" s="230"/>
      <c r="M97" s="217">
        <f t="shared" si="13"/>
        <v>20</v>
      </c>
      <c r="N97" s="57">
        <f t="shared" si="11"/>
        <v>23.599999999999998</v>
      </c>
      <c r="O97" s="190"/>
      <c r="P97" s="42"/>
      <c r="Q97" s="40"/>
    </row>
    <row r="98" spans="1:17" s="41" customFormat="1" ht="15.75" customHeight="1">
      <c r="A98" s="175">
        <v>81</v>
      </c>
      <c r="B98" s="158" t="s">
        <v>108</v>
      </c>
      <c r="C98" s="169">
        <v>100219635</v>
      </c>
      <c r="D98" s="241" t="s">
        <v>18</v>
      </c>
      <c r="E98" s="249">
        <v>600</v>
      </c>
      <c r="F98" s="250">
        <f t="shared" si="9"/>
        <v>108</v>
      </c>
      <c r="G98" s="202">
        <f>E98+F98</f>
        <v>708</v>
      </c>
      <c r="H98" s="209" t="s">
        <v>124</v>
      </c>
      <c r="I98" s="214">
        <v>459.25</v>
      </c>
      <c r="J98" s="203">
        <f t="shared" si="10"/>
        <v>30.647795318454</v>
      </c>
      <c r="K98" s="230"/>
      <c r="L98" s="230"/>
      <c r="M98" s="217">
        <f t="shared" si="13"/>
        <v>600</v>
      </c>
      <c r="N98" s="57">
        <f t="shared" si="11"/>
        <v>708</v>
      </c>
      <c r="O98" s="190"/>
      <c r="P98" s="42"/>
      <c r="Q98" s="40"/>
    </row>
    <row r="99" spans="1:17" s="41" customFormat="1" ht="15.75" customHeight="1">
      <c r="A99" s="175">
        <v>82</v>
      </c>
      <c r="B99" s="116" t="s">
        <v>100</v>
      </c>
      <c r="C99" s="107">
        <v>100204019</v>
      </c>
      <c r="D99" s="256" t="s">
        <v>101</v>
      </c>
      <c r="E99" s="270">
        <v>1</v>
      </c>
      <c r="F99" s="250">
        <f t="shared" si="9"/>
        <v>0.18</v>
      </c>
      <c r="G99" s="202">
        <f>E99+F99</f>
        <v>1.18</v>
      </c>
      <c r="H99" s="209" t="s">
        <v>124</v>
      </c>
      <c r="I99" s="214">
        <v>0.01</v>
      </c>
      <c r="J99" s="203"/>
      <c r="K99" s="230"/>
      <c r="L99" s="230"/>
      <c r="M99" s="217">
        <f t="shared" si="13"/>
        <v>1</v>
      </c>
      <c r="N99" s="57">
        <f t="shared" si="11"/>
        <v>1.18</v>
      </c>
      <c r="O99" s="190"/>
      <c r="P99" s="42"/>
      <c r="Q99" s="40"/>
    </row>
    <row r="100" spans="1:17" s="41" customFormat="1" ht="15.75" customHeight="1">
      <c r="A100" s="175">
        <v>83</v>
      </c>
      <c r="B100" s="113" t="s">
        <v>76</v>
      </c>
      <c r="C100" s="104">
        <v>100202002</v>
      </c>
      <c r="D100" s="241" t="s">
        <v>77</v>
      </c>
      <c r="E100" s="260">
        <v>386.5</v>
      </c>
      <c r="F100" s="250">
        <f t="shared" si="9"/>
        <v>69.57</v>
      </c>
      <c r="G100" s="202">
        <f t="shared" si="12"/>
        <v>456.07</v>
      </c>
      <c r="H100" s="209" t="s">
        <v>124</v>
      </c>
      <c r="I100" s="214">
        <v>263.73</v>
      </c>
      <c r="J100" s="203">
        <f t="shared" si="10"/>
        <v>46.55139726235166</v>
      </c>
      <c r="K100" s="230"/>
      <c r="L100" s="230"/>
      <c r="M100" s="217">
        <f t="shared" si="13"/>
        <v>386.5</v>
      </c>
      <c r="N100" s="57">
        <f t="shared" si="11"/>
        <v>456.07</v>
      </c>
      <c r="O100" s="190"/>
      <c r="P100" s="42"/>
      <c r="Q100" s="40"/>
    </row>
    <row r="101" spans="1:17" s="41" customFormat="1" ht="15.75" customHeight="1">
      <c r="A101" s="175">
        <v>84</v>
      </c>
      <c r="B101" s="113" t="s">
        <v>78</v>
      </c>
      <c r="C101" s="104">
        <v>100202017</v>
      </c>
      <c r="D101" s="241" t="s">
        <v>77</v>
      </c>
      <c r="E101" s="260">
        <v>820</v>
      </c>
      <c r="F101" s="250">
        <f t="shared" si="9"/>
        <v>147.6</v>
      </c>
      <c r="G101" s="202">
        <f t="shared" si="12"/>
        <v>967.6</v>
      </c>
      <c r="H101" s="209" t="s">
        <v>124</v>
      </c>
      <c r="I101" s="214">
        <v>611.16</v>
      </c>
      <c r="J101" s="203">
        <f t="shared" si="10"/>
        <v>34.17108449505858</v>
      </c>
      <c r="K101" s="230"/>
      <c r="L101" s="230"/>
      <c r="M101" s="217">
        <f t="shared" si="13"/>
        <v>820</v>
      </c>
      <c r="N101" s="57">
        <f t="shared" si="11"/>
        <v>967.5999999999999</v>
      </c>
      <c r="O101" s="190"/>
      <c r="P101" s="47"/>
      <c r="Q101" s="48"/>
    </row>
    <row r="102" spans="1:17" ht="15.75" customHeight="1">
      <c r="A102" s="175">
        <v>85</v>
      </c>
      <c r="B102" s="117" t="s">
        <v>79</v>
      </c>
      <c r="C102" s="105">
        <v>100202007</v>
      </c>
      <c r="D102" s="241" t="s">
        <v>77</v>
      </c>
      <c r="E102" s="265">
        <v>170</v>
      </c>
      <c r="F102" s="250">
        <f t="shared" si="9"/>
        <v>30.599999999999998</v>
      </c>
      <c r="G102" s="202">
        <f t="shared" si="12"/>
        <v>200.6</v>
      </c>
      <c r="H102" s="211" t="s">
        <v>130</v>
      </c>
      <c r="I102" s="212">
        <v>150</v>
      </c>
      <c r="J102" s="203">
        <f t="shared" si="10"/>
        <v>13.333333333333329</v>
      </c>
      <c r="K102" s="231">
        <f>E102*1.2</f>
        <v>204</v>
      </c>
      <c r="L102" s="230"/>
      <c r="M102" s="217">
        <v>204</v>
      </c>
      <c r="N102" s="57">
        <f t="shared" si="11"/>
        <v>240.72</v>
      </c>
      <c r="O102" s="190"/>
      <c r="P102" s="47"/>
      <c r="Q102" s="48"/>
    </row>
    <row r="103" spans="1:17" s="41" customFormat="1" ht="15.75" customHeight="1">
      <c r="A103" s="175">
        <v>86</v>
      </c>
      <c r="B103" s="113" t="s">
        <v>80</v>
      </c>
      <c r="C103" s="104">
        <v>100202008</v>
      </c>
      <c r="D103" s="241" t="s">
        <v>77</v>
      </c>
      <c r="E103" s="260">
        <v>468</v>
      </c>
      <c r="F103" s="250">
        <f t="shared" si="9"/>
        <v>84.24</v>
      </c>
      <c r="G103" s="202">
        <f t="shared" si="12"/>
        <v>552.24</v>
      </c>
      <c r="H103" s="211" t="s">
        <v>130</v>
      </c>
      <c r="I103" s="212">
        <v>355</v>
      </c>
      <c r="J103" s="203">
        <f t="shared" si="10"/>
        <v>31.83098591549296</v>
      </c>
      <c r="K103" s="230"/>
      <c r="L103" s="230"/>
      <c r="M103" s="217">
        <f>E103</f>
        <v>468</v>
      </c>
      <c r="N103" s="57">
        <f t="shared" si="11"/>
        <v>552.24</v>
      </c>
      <c r="O103" s="190"/>
      <c r="P103" s="47"/>
      <c r="Q103" s="48"/>
    </row>
    <row r="104" spans="1:17" s="41" customFormat="1" ht="15.75" customHeight="1">
      <c r="A104" s="175">
        <v>87</v>
      </c>
      <c r="B104" s="113" t="s">
        <v>81</v>
      </c>
      <c r="C104" s="104">
        <v>100202003</v>
      </c>
      <c r="D104" s="241" t="s">
        <v>77</v>
      </c>
      <c r="E104" s="260">
        <v>672</v>
      </c>
      <c r="F104" s="250">
        <f t="shared" si="9"/>
        <v>120.96</v>
      </c>
      <c r="G104" s="202">
        <f t="shared" si="12"/>
        <v>792.96</v>
      </c>
      <c r="H104" s="209" t="s">
        <v>138</v>
      </c>
      <c r="I104" s="214">
        <v>0.01</v>
      </c>
      <c r="J104" s="203"/>
      <c r="K104" s="230"/>
      <c r="L104" s="230"/>
      <c r="M104" s="217">
        <f>E104</f>
        <v>672</v>
      </c>
      <c r="N104" s="57">
        <f t="shared" si="11"/>
        <v>792.9599999999999</v>
      </c>
      <c r="O104" s="190"/>
      <c r="P104" s="42"/>
      <c r="Q104" s="40"/>
    </row>
    <row r="105" spans="1:17" s="41" customFormat="1" ht="15.75" customHeight="1">
      <c r="A105" s="175">
        <v>88</v>
      </c>
      <c r="B105" s="113" t="s">
        <v>82</v>
      </c>
      <c r="C105" s="104">
        <v>100207022</v>
      </c>
      <c r="D105" s="241" t="s">
        <v>18</v>
      </c>
      <c r="E105" s="260">
        <v>1260</v>
      </c>
      <c r="F105" s="250">
        <f t="shared" si="9"/>
        <v>226.79999999999998</v>
      </c>
      <c r="G105" s="202">
        <f t="shared" si="12"/>
        <v>1486.8</v>
      </c>
      <c r="H105" s="209" t="s">
        <v>124</v>
      </c>
      <c r="I105" s="212">
        <v>738.18</v>
      </c>
      <c r="J105" s="203">
        <f t="shared" si="10"/>
        <v>70.69007559131921</v>
      </c>
      <c r="K105" s="230"/>
      <c r="L105" s="230"/>
      <c r="M105" s="217">
        <f>E105</f>
        <v>1260</v>
      </c>
      <c r="N105" s="57">
        <f t="shared" si="11"/>
        <v>1486.8</v>
      </c>
      <c r="O105" s="190"/>
      <c r="P105" s="47"/>
      <c r="Q105" s="48"/>
    </row>
    <row r="106" spans="1:17" s="41" customFormat="1" ht="15.75" customHeight="1">
      <c r="A106" s="175">
        <v>89</v>
      </c>
      <c r="B106" s="158" t="s">
        <v>104</v>
      </c>
      <c r="C106" s="169">
        <v>100216007</v>
      </c>
      <c r="D106" s="241" t="s">
        <v>18</v>
      </c>
      <c r="E106" s="249">
        <v>1.6</v>
      </c>
      <c r="F106" s="250">
        <f t="shared" si="9"/>
        <v>0.288</v>
      </c>
      <c r="G106" s="202">
        <f>E106+F106</f>
        <v>1.8880000000000001</v>
      </c>
      <c r="H106" s="211" t="s">
        <v>139</v>
      </c>
      <c r="I106" s="212">
        <v>1.42</v>
      </c>
      <c r="J106" s="216">
        <f t="shared" si="10"/>
        <v>12.676056338028175</v>
      </c>
      <c r="K106" s="231"/>
      <c r="L106" s="230">
        <f>I106*1.3</f>
        <v>1.8459999999999999</v>
      </c>
      <c r="M106" s="217">
        <v>1.85</v>
      </c>
      <c r="N106" s="57">
        <f t="shared" si="11"/>
        <v>2.183</v>
      </c>
      <c r="O106" s="190"/>
      <c r="P106" s="47"/>
      <c r="Q106" s="48"/>
    </row>
    <row r="107" spans="1:17" ht="30.75" customHeight="1">
      <c r="A107" s="175">
        <v>90</v>
      </c>
      <c r="B107" s="122" t="s">
        <v>83</v>
      </c>
      <c r="C107" s="105">
        <v>100207053</v>
      </c>
      <c r="D107" s="257" t="s">
        <v>18</v>
      </c>
      <c r="E107" s="260">
        <v>79</v>
      </c>
      <c r="F107" s="250">
        <f t="shared" si="9"/>
        <v>14.219999999999999</v>
      </c>
      <c r="G107" s="202">
        <f t="shared" si="12"/>
        <v>93.22</v>
      </c>
      <c r="H107" s="211" t="s">
        <v>140</v>
      </c>
      <c r="I107" s="212">
        <v>61.4</v>
      </c>
      <c r="J107" s="216">
        <f t="shared" si="10"/>
        <v>28.664495114006513</v>
      </c>
      <c r="K107" s="240">
        <f>E107*1.1</f>
        <v>86.9</v>
      </c>
      <c r="L107" s="230"/>
      <c r="M107" s="217">
        <v>87</v>
      </c>
      <c r="N107" s="57">
        <f t="shared" si="11"/>
        <v>102.66</v>
      </c>
      <c r="O107" s="190"/>
      <c r="P107" s="42"/>
      <c r="Q107" s="40"/>
    </row>
    <row r="108" spans="1:17" ht="15" customHeight="1">
      <c r="A108" s="175">
        <v>91</v>
      </c>
      <c r="B108" s="158" t="s">
        <v>109</v>
      </c>
      <c r="C108" s="169">
        <v>100213014</v>
      </c>
      <c r="D108" s="241" t="s">
        <v>18</v>
      </c>
      <c r="E108" s="249">
        <v>0.86</v>
      </c>
      <c r="F108" s="250">
        <f t="shared" si="9"/>
        <v>0.1548</v>
      </c>
      <c r="G108" s="202">
        <f>E108+F108</f>
        <v>1.0148</v>
      </c>
      <c r="H108" s="209" t="s">
        <v>124</v>
      </c>
      <c r="I108" s="212">
        <v>0.47</v>
      </c>
      <c r="J108" s="203">
        <f t="shared" si="10"/>
        <v>82.9787234042553</v>
      </c>
      <c r="K108" s="230"/>
      <c r="L108" s="230"/>
      <c r="M108" s="217">
        <f aca="true" t="shared" si="14" ref="M108:M115">E108</f>
        <v>0.86</v>
      </c>
      <c r="N108" s="57">
        <f t="shared" si="11"/>
        <v>1.0148</v>
      </c>
      <c r="O108" s="190"/>
      <c r="P108" s="42"/>
      <c r="Q108" s="40"/>
    </row>
    <row r="109" spans="1:17" ht="17.25" customHeight="1">
      <c r="A109" s="175">
        <v>92</v>
      </c>
      <c r="B109" s="158" t="s">
        <v>99</v>
      </c>
      <c r="C109" s="169">
        <v>100213016</v>
      </c>
      <c r="D109" s="241" t="s">
        <v>18</v>
      </c>
      <c r="E109" s="249">
        <v>1.01</v>
      </c>
      <c r="F109" s="250">
        <f t="shared" si="9"/>
        <v>0.1818</v>
      </c>
      <c r="G109" s="202">
        <f>E109+F109</f>
        <v>1.1918</v>
      </c>
      <c r="H109" s="209" t="s">
        <v>124</v>
      </c>
      <c r="I109" s="212">
        <v>0.56</v>
      </c>
      <c r="J109" s="203">
        <f t="shared" si="10"/>
        <v>80.35714285714283</v>
      </c>
      <c r="K109" s="230"/>
      <c r="L109" s="230"/>
      <c r="M109" s="217">
        <f t="shared" si="14"/>
        <v>1.01</v>
      </c>
      <c r="N109" s="57">
        <f t="shared" si="11"/>
        <v>1.1918</v>
      </c>
      <c r="O109" s="190"/>
      <c r="P109" s="42"/>
      <c r="Q109" s="40"/>
    </row>
    <row r="110" spans="1:17" ht="17.25" customHeight="1">
      <c r="A110" s="175">
        <v>93</v>
      </c>
      <c r="B110" s="158" t="s">
        <v>103</v>
      </c>
      <c r="C110" s="169">
        <v>100219386</v>
      </c>
      <c r="D110" s="241" t="s">
        <v>18</v>
      </c>
      <c r="E110" s="251">
        <v>20.5</v>
      </c>
      <c r="F110" s="250">
        <f t="shared" si="9"/>
        <v>3.69</v>
      </c>
      <c r="G110" s="202">
        <f>E110+F110</f>
        <v>24.19</v>
      </c>
      <c r="H110" s="209" t="s">
        <v>124</v>
      </c>
      <c r="I110" s="212">
        <v>14.7</v>
      </c>
      <c r="J110" s="203">
        <f t="shared" si="10"/>
        <v>39.45578231292518</v>
      </c>
      <c r="K110" s="230"/>
      <c r="L110" s="230"/>
      <c r="M110" s="217">
        <f t="shared" si="14"/>
        <v>20.5</v>
      </c>
      <c r="N110" s="57">
        <f t="shared" si="11"/>
        <v>24.189999999999998</v>
      </c>
      <c r="O110" s="190"/>
      <c r="P110" s="42"/>
      <c r="Q110" s="40"/>
    </row>
    <row r="111" spans="1:17" ht="15.75" customHeight="1">
      <c r="A111" s="175">
        <v>94</v>
      </c>
      <c r="B111" s="114" t="s">
        <v>84</v>
      </c>
      <c r="C111" s="105">
        <v>100219529</v>
      </c>
      <c r="D111" s="241" t="s">
        <v>18</v>
      </c>
      <c r="E111" s="265">
        <v>42206</v>
      </c>
      <c r="F111" s="250">
        <f t="shared" si="9"/>
        <v>7597.08</v>
      </c>
      <c r="G111" s="202">
        <f t="shared" si="12"/>
        <v>49803.08</v>
      </c>
      <c r="H111" s="208">
        <v>42517</v>
      </c>
      <c r="I111" s="215">
        <v>26866.11</v>
      </c>
      <c r="J111" s="203">
        <f t="shared" si="10"/>
        <v>57.09754780278945</v>
      </c>
      <c r="K111" s="230"/>
      <c r="L111" s="230"/>
      <c r="M111" s="217">
        <f t="shared" si="14"/>
        <v>42206</v>
      </c>
      <c r="N111" s="57">
        <f t="shared" si="11"/>
        <v>49803.079999999994</v>
      </c>
      <c r="O111" s="190"/>
      <c r="P111" s="47"/>
      <c r="Q111" s="48"/>
    </row>
    <row r="112" spans="1:17" ht="15.75" customHeight="1" thickBot="1">
      <c r="A112" s="175">
        <v>95</v>
      </c>
      <c r="B112" s="177" t="s">
        <v>85</v>
      </c>
      <c r="C112" s="170">
        <v>100219528</v>
      </c>
      <c r="D112" s="258" t="s">
        <v>18</v>
      </c>
      <c r="E112" s="265">
        <v>42206</v>
      </c>
      <c r="F112" s="250">
        <f t="shared" si="9"/>
        <v>7597.08</v>
      </c>
      <c r="G112" s="202">
        <f t="shared" si="12"/>
        <v>49803.08</v>
      </c>
      <c r="H112" s="208">
        <v>42517</v>
      </c>
      <c r="I112" s="215">
        <v>26866.11</v>
      </c>
      <c r="J112" s="203">
        <f t="shared" si="10"/>
        <v>57.09754780278945</v>
      </c>
      <c r="K112" s="230"/>
      <c r="L112" s="230"/>
      <c r="M112" s="217">
        <f t="shared" si="14"/>
        <v>42206</v>
      </c>
      <c r="N112" s="57">
        <f t="shared" si="11"/>
        <v>49803.079999999994</v>
      </c>
      <c r="O112" s="190"/>
      <c r="P112" s="47"/>
      <c r="Q112" s="48"/>
    </row>
    <row r="113" spans="4:14" ht="7.5" customHeight="1" thickBot="1">
      <c r="D113" s="255"/>
      <c r="H113" s="243"/>
      <c r="I113" s="244"/>
      <c r="J113" s="245"/>
      <c r="K113" s="246"/>
      <c r="L113" s="246"/>
      <c r="M113" s="247">
        <f t="shared" si="14"/>
        <v>0</v>
      </c>
      <c r="N113" s="248">
        <f t="shared" si="11"/>
        <v>0</v>
      </c>
    </row>
    <row r="114" spans="1:17" ht="15.75" customHeight="1">
      <c r="A114" s="277">
        <v>96</v>
      </c>
      <c r="B114" s="278" t="s">
        <v>145</v>
      </c>
      <c r="C114" s="273">
        <v>100219681</v>
      </c>
      <c r="D114" s="166" t="s">
        <v>18</v>
      </c>
      <c r="E114" s="272">
        <v>568</v>
      </c>
      <c r="F114" s="250">
        <f t="shared" si="9"/>
        <v>102.24</v>
      </c>
      <c r="G114" s="202">
        <f aca="true" t="shared" si="15" ref="G114:G119">E114+F114</f>
        <v>670.24</v>
      </c>
      <c r="H114" s="211" t="s">
        <v>144</v>
      </c>
      <c r="I114" s="212">
        <v>453.39</v>
      </c>
      <c r="J114" s="203">
        <f t="shared" si="10"/>
        <v>25.278457839828846</v>
      </c>
      <c r="K114" s="239">
        <f>E114*1.1</f>
        <v>624.8000000000001</v>
      </c>
      <c r="L114" s="230"/>
      <c r="M114" s="217">
        <f t="shared" si="14"/>
        <v>568</v>
      </c>
      <c r="N114" s="57">
        <f t="shared" si="11"/>
        <v>670.24</v>
      </c>
      <c r="O114" s="190"/>
      <c r="P114" s="47"/>
      <c r="Q114" s="48"/>
    </row>
    <row r="115" spans="1:17" s="41" customFormat="1" ht="15.75" customHeight="1">
      <c r="A115" s="277">
        <v>97</v>
      </c>
      <c r="B115" s="279" t="s">
        <v>146</v>
      </c>
      <c r="C115" s="169">
        <v>100210112</v>
      </c>
      <c r="D115" s="166" t="s">
        <v>18</v>
      </c>
      <c r="E115" s="253">
        <v>56</v>
      </c>
      <c r="F115" s="250">
        <f t="shared" si="9"/>
        <v>10.08</v>
      </c>
      <c r="G115" s="202">
        <f t="shared" si="15"/>
        <v>66.08</v>
      </c>
      <c r="H115" s="211" t="s">
        <v>147</v>
      </c>
      <c r="I115" s="212">
        <v>28.99</v>
      </c>
      <c r="J115" s="203">
        <f t="shared" si="10"/>
        <v>93.17005864091067</v>
      </c>
      <c r="K115" s="233"/>
      <c r="L115" s="233"/>
      <c r="M115" s="217">
        <f t="shared" si="14"/>
        <v>56</v>
      </c>
      <c r="N115" s="57">
        <f t="shared" si="11"/>
        <v>66.08</v>
      </c>
      <c r="O115" s="190"/>
      <c r="P115" s="47"/>
      <c r="Q115" s="48"/>
    </row>
    <row r="116" spans="1:17" ht="17.25" customHeight="1">
      <c r="A116" s="277">
        <v>98</v>
      </c>
      <c r="B116" s="280" t="s">
        <v>148</v>
      </c>
      <c r="C116" s="169">
        <v>100219251</v>
      </c>
      <c r="D116" s="166" t="s">
        <v>18</v>
      </c>
      <c r="E116" s="254">
        <v>125</v>
      </c>
      <c r="F116" s="250">
        <f t="shared" si="9"/>
        <v>22.5</v>
      </c>
      <c r="G116" s="202">
        <f t="shared" si="15"/>
        <v>147.5</v>
      </c>
      <c r="H116" s="211" t="s">
        <v>137</v>
      </c>
      <c r="I116" s="212">
        <v>103.85</v>
      </c>
      <c r="J116" s="216">
        <f t="shared" si="10"/>
        <v>20.3659123736158</v>
      </c>
      <c r="K116" s="240">
        <f>E116*1.1</f>
        <v>137.5</v>
      </c>
      <c r="L116" s="230"/>
      <c r="M116" s="217">
        <v>138</v>
      </c>
      <c r="N116" s="57">
        <f t="shared" si="11"/>
        <v>162.84</v>
      </c>
      <c r="O116" s="190"/>
      <c r="P116" s="42"/>
      <c r="Q116" s="40"/>
    </row>
    <row r="117" spans="1:17" ht="17.25" customHeight="1">
      <c r="A117" s="277">
        <v>99</v>
      </c>
      <c r="B117" s="279" t="s">
        <v>149</v>
      </c>
      <c r="C117" s="274">
        <v>100205134</v>
      </c>
      <c r="D117" s="166" t="s">
        <v>18</v>
      </c>
      <c r="E117" s="254">
        <v>255</v>
      </c>
      <c r="F117" s="250">
        <f t="shared" si="9"/>
        <v>45.9</v>
      </c>
      <c r="G117" s="202">
        <f t="shared" si="15"/>
        <v>300.9</v>
      </c>
      <c r="H117" s="211" t="s">
        <v>137</v>
      </c>
      <c r="I117" s="212">
        <v>215.7</v>
      </c>
      <c r="J117" s="216">
        <f t="shared" si="10"/>
        <v>18.219749652294865</v>
      </c>
      <c r="K117" s="240">
        <f>E117*1.1</f>
        <v>280.5</v>
      </c>
      <c r="L117" s="230"/>
      <c r="M117" s="217">
        <v>280</v>
      </c>
      <c r="N117" s="57">
        <f t="shared" si="11"/>
        <v>330.4</v>
      </c>
      <c r="O117" s="190"/>
      <c r="P117" s="42"/>
      <c r="Q117" s="40"/>
    </row>
    <row r="118" spans="1:17" ht="17.25" customHeight="1">
      <c r="A118" s="277">
        <v>100</v>
      </c>
      <c r="B118" s="279" t="s">
        <v>150</v>
      </c>
      <c r="C118" s="275">
        <v>100205155</v>
      </c>
      <c r="D118" s="166" t="s">
        <v>18</v>
      </c>
      <c r="E118" s="254">
        <v>595</v>
      </c>
      <c r="F118" s="250">
        <f t="shared" si="9"/>
        <v>107.1</v>
      </c>
      <c r="G118" s="202">
        <f t="shared" si="15"/>
        <v>702.1</v>
      </c>
      <c r="H118" s="211" t="s">
        <v>137</v>
      </c>
      <c r="I118" s="212">
        <v>496.08</v>
      </c>
      <c r="J118" s="216">
        <f t="shared" si="10"/>
        <v>19.94033220448314</v>
      </c>
      <c r="K118" s="240">
        <f>E118*1.1</f>
        <v>654.5</v>
      </c>
      <c r="L118" s="230"/>
      <c r="M118" s="217">
        <v>655</v>
      </c>
      <c r="N118" s="57">
        <f t="shared" si="11"/>
        <v>772.9</v>
      </c>
      <c r="O118" s="190"/>
      <c r="P118" s="42"/>
      <c r="Q118" s="40"/>
    </row>
    <row r="119" spans="1:17" ht="17.25" customHeight="1">
      <c r="A119" s="277">
        <v>101</v>
      </c>
      <c r="B119" s="279" t="s">
        <v>151</v>
      </c>
      <c r="C119" s="275">
        <v>100207818</v>
      </c>
      <c r="D119" s="166" t="s">
        <v>18</v>
      </c>
      <c r="E119" s="254">
        <v>780</v>
      </c>
      <c r="F119" s="250">
        <f t="shared" si="9"/>
        <v>140.4</v>
      </c>
      <c r="G119" s="202">
        <f t="shared" si="15"/>
        <v>920.4</v>
      </c>
      <c r="H119" s="211" t="s">
        <v>137</v>
      </c>
      <c r="I119" s="212">
        <v>655.33</v>
      </c>
      <c r="J119" s="216">
        <f t="shared" si="10"/>
        <v>19.024003173973412</v>
      </c>
      <c r="K119" s="240">
        <f>E119*1.1</f>
        <v>858.0000000000001</v>
      </c>
      <c r="L119" s="230"/>
      <c r="M119" s="217">
        <v>858</v>
      </c>
      <c r="N119" s="57">
        <f t="shared" si="11"/>
        <v>1012.4399999999999</v>
      </c>
      <c r="O119" s="190"/>
      <c r="P119" s="42"/>
      <c r="Q119" s="40"/>
    </row>
    <row r="120" spans="1:18" s="41" customFormat="1" ht="15.75" customHeight="1">
      <c r="A120" s="277">
        <v>102</v>
      </c>
      <c r="B120" s="280" t="s">
        <v>152</v>
      </c>
      <c r="C120" s="169">
        <v>100219643</v>
      </c>
      <c r="D120" s="166" t="s">
        <v>18</v>
      </c>
      <c r="E120" s="253">
        <v>1872</v>
      </c>
      <c r="F120" s="250">
        <f t="shared" si="9"/>
        <v>336.96</v>
      </c>
      <c r="G120" s="202">
        <f aca="true" t="shared" si="16" ref="G120:G125">E120+F120</f>
        <v>2208.96</v>
      </c>
      <c r="H120" s="219" t="s">
        <v>124</v>
      </c>
      <c r="I120" s="220">
        <v>575.39</v>
      </c>
      <c r="J120" s="203">
        <f t="shared" si="10"/>
        <v>225.34454891464918</v>
      </c>
      <c r="K120" s="239"/>
      <c r="L120" s="230"/>
      <c r="M120" s="217">
        <f>E120</f>
        <v>1872</v>
      </c>
      <c r="N120" s="57">
        <f t="shared" si="11"/>
        <v>2208.96</v>
      </c>
      <c r="O120" s="190"/>
      <c r="P120" s="42"/>
      <c r="Q120" s="40"/>
      <c r="R120" s="64"/>
    </row>
    <row r="121" spans="1:17" ht="17.25" customHeight="1">
      <c r="A121" s="277">
        <v>103</v>
      </c>
      <c r="B121" s="279" t="s">
        <v>153</v>
      </c>
      <c r="C121" s="275">
        <v>100207133</v>
      </c>
      <c r="D121" s="166" t="s">
        <v>18</v>
      </c>
      <c r="E121" s="254">
        <v>810</v>
      </c>
      <c r="F121" s="250">
        <f t="shared" si="9"/>
        <v>145.79999999999998</v>
      </c>
      <c r="G121" s="202">
        <f t="shared" si="16"/>
        <v>955.8</v>
      </c>
      <c r="H121" s="211" t="s">
        <v>139</v>
      </c>
      <c r="I121" s="212">
        <v>574.338</v>
      </c>
      <c r="J121" s="203">
        <f t="shared" si="10"/>
        <v>41.03193589837343</v>
      </c>
      <c r="K121" s="239"/>
      <c r="L121" s="230"/>
      <c r="M121" s="217">
        <f>E121</f>
        <v>810</v>
      </c>
      <c r="N121" s="57">
        <f t="shared" si="11"/>
        <v>955.8</v>
      </c>
      <c r="O121" s="190"/>
      <c r="P121" s="42"/>
      <c r="Q121" s="40"/>
    </row>
    <row r="122" spans="1:17" ht="17.25" customHeight="1">
      <c r="A122" s="277">
        <v>104</v>
      </c>
      <c r="B122" s="279" t="s">
        <v>154</v>
      </c>
      <c r="C122" s="275">
        <v>100207828</v>
      </c>
      <c r="D122" s="166" t="s">
        <v>18</v>
      </c>
      <c r="E122" s="254">
        <v>19</v>
      </c>
      <c r="F122" s="250">
        <f t="shared" si="9"/>
        <v>3.42</v>
      </c>
      <c r="G122" s="202">
        <f t="shared" si="16"/>
        <v>22.42</v>
      </c>
      <c r="H122" s="211" t="s">
        <v>135</v>
      </c>
      <c r="I122" s="212">
        <v>15.74</v>
      </c>
      <c r="J122" s="216">
        <f t="shared" si="10"/>
        <v>20.711562897077513</v>
      </c>
      <c r="K122" s="240">
        <f>E122*1.1</f>
        <v>20.900000000000002</v>
      </c>
      <c r="L122" s="230"/>
      <c r="M122" s="217">
        <v>21</v>
      </c>
      <c r="N122" s="57">
        <f t="shared" si="11"/>
        <v>24.779999999999998</v>
      </c>
      <c r="O122" s="190"/>
      <c r="P122" s="42"/>
      <c r="Q122" s="40"/>
    </row>
    <row r="123" spans="1:17" ht="17.25" customHeight="1">
      <c r="A123" s="277">
        <v>105</v>
      </c>
      <c r="B123" s="279" t="s">
        <v>155</v>
      </c>
      <c r="C123" s="275">
        <v>100208232</v>
      </c>
      <c r="D123" s="166" t="s">
        <v>18</v>
      </c>
      <c r="E123" s="254">
        <v>5.4</v>
      </c>
      <c r="F123" s="250">
        <f t="shared" si="9"/>
        <v>0.972</v>
      </c>
      <c r="G123" s="202">
        <f t="shared" si="16"/>
        <v>6.372</v>
      </c>
      <c r="H123" s="211" t="s">
        <v>139</v>
      </c>
      <c r="I123" s="212">
        <v>4.56</v>
      </c>
      <c r="J123" s="216">
        <f t="shared" si="10"/>
        <v>18.42105263157896</v>
      </c>
      <c r="K123" s="240">
        <f>E123*1.1</f>
        <v>5.940000000000001</v>
      </c>
      <c r="L123" s="230"/>
      <c r="M123" s="217">
        <v>5.9</v>
      </c>
      <c r="N123" s="57">
        <f t="shared" si="11"/>
        <v>6.962</v>
      </c>
      <c r="O123" s="190"/>
      <c r="P123" s="42"/>
      <c r="Q123" s="40"/>
    </row>
    <row r="124" spans="1:17" ht="17.25" customHeight="1">
      <c r="A124" s="277">
        <v>106</v>
      </c>
      <c r="B124" s="279" t="s">
        <v>155</v>
      </c>
      <c r="C124" s="275">
        <v>100208232</v>
      </c>
      <c r="D124" s="166" t="s">
        <v>18</v>
      </c>
      <c r="E124" s="254">
        <v>4.8</v>
      </c>
      <c r="F124" s="250">
        <f t="shared" si="9"/>
        <v>0.864</v>
      </c>
      <c r="G124" s="202">
        <f t="shared" si="16"/>
        <v>5.664</v>
      </c>
      <c r="H124" s="209" t="s">
        <v>124</v>
      </c>
      <c r="I124" s="212">
        <v>4.04</v>
      </c>
      <c r="J124" s="216">
        <f t="shared" si="10"/>
        <v>18.811881188118804</v>
      </c>
      <c r="K124" s="240">
        <f>E124*1.1</f>
        <v>5.28</v>
      </c>
      <c r="L124" s="230"/>
      <c r="M124" s="217">
        <v>5.3</v>
      </c>
      <c r="N124" s="57">
        <f t="shared" si="11"/>
        <v>6.254</v>
      </c>
      <c r="O124" s="190"/>
      <c r="P124" s="42"/>
      <c r="Q124" s="40"/>
    </row>
    <row r="125" spans="1:17" s="41" customFormat="1" ht="15.75" customHeight="1" thickBot="1">
      <c r="A125" s="277">
        <v>107</v>
      </c>
      <c r="B125" s="281" t="s">
        <v>156</v>
      </c>
      <c r="C125" s="276">
        <v>100201014</v>
      </c>
      <c r="D125" s="242" t="s">
        <v>18</v>
      </c>
      <c r="E125" s="213">
        <v>4000</v>
      </c>
      <c r="F125" s="250">
        <f t="shared" si="9"/>
        <v>720</v>
      </c>
      <c r="G125" s="202">
        <f t="shared" si="16"/>
        <v>4720</v>
      </c>
      <c r="H125" s="211" t="s">
        <v>139</v>
      </c>
      <c r="I125" s="215">
        <v>3809.62</v>
      </c>
      <c r="J125" s="216">
        <f t="shared" si="10"/>
        <v>4.997348816942377</v>
      </c>
      <c r="K125" s="232"/>
      <c r="L125" s="230"/>
      <c r="M125" s="217">
        <f>E125</f>
        <v>4000</v>
      </c>
      <c r="N125" s="57">
        <f t="shared" si="11"/>
        <v>4720</v>
      </c>
      <c r="O125" s="190"/>
      <c r="P125" s="42"/>
      <c r="Q125" s="40"/>
    </row>
    <row r="126" spans="1:18" s="41" customFormat="1" ht="15.75" customHeight="1">
      <c r="A126" s="193"/>
      <c r="B126" s="194"/>
      <c r="C126" s="195"/>
      <c r="D126" s="196"/>
      <c r="E126" s="204"/>
      <c r="F126" s="197"/>
      <c r="G126" s="198"/>
      <c r="H126" s="205"/>
      <c r="I126" s="206"/>
      <c r="J126" s="206"/>
      <c r="K126" s="234"/>
      <c r="L126" s="234"/>
      <c r="M126" s="221"/>
      <c r="N126" s="199"/>
      <c r="O126" s="199"/>
      <c r="P126" s="200"/>
      <c r="Q126" s="201"/>
      <c r="R126" s="64"/>
    </row>
    <row r="127" spans="1:18" s="41" customFormat="1" ht="15.75" customHeight="1">
      <c r="A127" s="193"/>
      <c r="B127" s="194"/>
      <c r="C127" s="195"/>
      <c r="D127" s="196"/>
      <c r="E127" s="204"/>
      <c r="F127" s="197"/>
      <c r="G127" s="198"/>
      <c r="H127" s="205"/>
      <c r="I127" s="206"/>
      <c r="J127" s="206"/>
      <c r="K127" s="234"/>
      <c r="L127" s="234"/>
      <c r="M127" s="221"/>
      <c r="N127" s="199"/>
      <c r="O127" s="199"/>
      <c r="P127" s="200"/>
      <c r="Q127" s="201"/>
      <c r="R127" s="64"/>
    </row>
    <row r="128" spans="2:13" ht="13.5" customHeight="1">
      <c r="B128" s="125" t="s">
        <v>112</v>
      </c>
      <c r="C128" s="126" t="s">
        <v>113</v>
      </c>
      <c r="K128" s="235"/>
      <c r="L128" s="235"/>
      <c r="M128" s="222"/>
    </row>
    <row r="129" spans="11:13" ht="13.5" customHeight="1">
      <c r="K129" s="235"/>
      <c r="L129" s="235"/>
      <c r="M129" s="222"/>
    </row>
    <row r="130" spans="2:16" ht="13.5" customHeight="1">
      <c r="B130" s="84" t="s">
        <v>86</v>
      </c>
      <c r="C130" s="85" t="s">
        <v>87</v>
      </c>
      <c r="D130" s="86"/>
      <c r="E130" s="138"/>
      <c r="G130" s="87"/>
      <c r="H130" s="87"/>
      <c r="I130" s="87"/>
      <c r="J130" s="87"/>
      <c r="K130" s="235"/>
      <c r="L130" s="235"/>
      <c r="M130" s="222"/>
      <c r="P130" s="87"/>
    </row>
    <row r="131" spans="5:17" s="88" customFormat="1" ht="12.75">
      <c r="E131" s="139"/>
      <c r="F131" s="89"/>
      <c r="G131" s="89"/>
      <c r="H131" s="89"/>
      <c r="I131" s="89"/>
      <c r="J131" s="89"/>
      <c r="K131" s="236"/>
      <c r="L131" s="236"/>
      <c r="M131" s="223"/>
      <c r="P131" s="90"/>
      <c r="Q131" s="91"/>
    </row>
    <row r="132" spans="2:17" s="93" customFormat="1" ht="12.75">
      <c r="B132" s="92"/>
      <c r="D132" s="94"/>
      <c r="E132" s="140"/>
      <c r="F132" s="94"/>
      <c r="G132" s="94"/>
      <c r="H132" s="94"/>
      <c r="I132" s="94"/>
      <c r="J132" s="94"/>
      <c r="K132" s="237"/>
      <c r="L132" s="237"/>
      <c r="M132" s="224"/>
      <c r="P132" s="94"/>
      <c r="Q132" s="94"/>
    </row>
    <row r="133" spans="11:13" ht="13.5" customHeight="1">
      <c r="K133" s="235"/>
      <c r="L133" s="235"/>
      <c r="M133" s="222"/>
    </row>
    <row r="134" spans="11:13" ht="13.5" customHeight="1">
      <c r="K134" s="235"/>
      <c r="L134" s="235"/>
      <c r="M134" s="222"/>
    </row>
    <row r="135" spans="11:13" ht="13.5" customHeight="1">
      <c r="K135" s="235"/>
      <c r="L135" s="235"/>
      <c r="M135" s="222"/>
    </row>
    <row r="136" spans="11:13" ht="13.5" customHeight="1">
      <c r="K136" s="235"/>
      <c r="L136" s="235"/>
      <c r="M136" s="222"/>
    </row>
    <row r="137" spans="11:13" ht="13.5" customHeight="1">
      <c r="K137" s="235"/>
      <c r="L137" s="235"/>
      <c r="M137" s="222"/>
    </row>
    <row r="138" spans="11:13" ht="13.5" customHeight="1">
      <c r="K138" s="235"/>
      <c r="L138" s="235"/>
      <c r="M138" s="222"/>
    </row>
    <row r="139" spans="11:13" ht="13.5" customHeight="1">
      <c r="K139" s="235"/>
      <c r="L139" s="235"/>
      <c r="M139" s="222"/>
    </row>
    <row r="140" spans="11:13" ht="13.5" customHeight="1">
      <c r="K140" s="235"/>
      <c r="L140" s="235"/>
      <c r="M140" s="222"/>
    </row>
    <row r="141" spans="11:13" ht="13.5" customHeight="1">
      <c r="K141" s="235"/>
      <c r="L141" s="235"/>
      <c r="M141" s="222"/>
    </row>
    <row r="142" spans="11:13" ht="13.5" customHeight="1">
      <c r="K142" s="235"/>
      <c r="L142" s="235"/>
      <c r="M142" s="222"/>
    </row>
    <row r="143" spans="11:13" ht="13.5" customHeight="1">
      <c r="K143" s="235"/>
      <c r="L143" s="235"/>
      <c r="M143" s="222"/>
    </row>
    <row r="144" spans="11:13" ht="13.5" customHeight="1">
      <c r="K144" s="235"/>
      <c r="L144" s="235"/>
      <c r="M144" s="222"/>
    </row>
    <row r="145" spans="11:13" ht="13.5" customHeight="1">
      <c r="K145" s="235"/>
      <c r="L145" s="235"/>
      <c r="M145" s="222"/>
    </row>
    <row r="146" spans="11:13" ht="13.5" customHeight="1">
      <c r="K146" s="235"/>
      <c r="L146" s="235"/>
      <c r="M146" s="222"/>
    </row>
    <row r="147" spans="11:13" ht="13.5" customHeight="1">
      <c r="K147" s="235"/>
      <c r="L147" s="235"/>
      <c r="M147" s="222"/>
    </row>
    <row r="148" spans="11:13" ht="13.5" customHeight="1">
      <c r="K148" s="235"/>
      <c r="L148" s="235"/>
      <c r="M148" s="222"/>
    </row>
    <row r="149" spans="11:13" ht="13.5" customHeight="1">
      <c r="K149" s="235"/>
      <c r="L149" s="235"/>
      <c r="M149" s="222"/>
    </row>
    <row r="150" spans="11:13" ht="13.5" customHeight="1">
      <c r="K150" s="235"/>
      <c r="L150" s="235"/>
      <c r="M150" s="222"/>
    </row>
    <row r="151" spans="11:13" ht="13.5" customHeight="1">
      <c r="K151" s="235"/>
      <c r="L151" s="235"/>
      <c r="M151" s="222"/>
    </row>
    <row r="152" spans="11:13" ht="13.5" customHeight="1">
      <c r="K152" s="235"/>
      <c r="L152" s="235"/>
      <c r="M152" s="222"/>
    </row>
    <row r="153" spans="11:13" ht="13.5" customHeight="1">
      <c r="K153" s="235"/>
      <c r="L153" s="235"/>
      <c r="M153" s="222"/>
    </row>
    <row r="154" spans="11:13" ht="13.5" customHeight="1">
      <c r="K154" s="235"/>
      <c r="L154" s="235"/>
      <c r="M154" s="222"/>
    </row>
    <row r="155" spans="11:13" ht="13.5" customHeight="1">
      <c r="K155" s="235"/>
      <c r="L155" s="235"/>
      <c r="M155" s="222"/>
    </row>
    <row r="156" spans="11:13" ht="13.5" customHeight="1">
      <c r="K156" s="235"/>
      <c r="L156" s="235"/>
      <c r="M156" s="222"/>
    </row>
    <row r="157" spans="11:13" ht="13.5" customHeight="1">
      <c r="K157" s="235"/>
      <c r="L157" s="235"/>
      <c r="M157" s="222"/>
    </row>
    <row r="158" spans="11:13" ht="13.5" customHeight="1">
      <c r="K158" s="235"/>
      <c r="L158" s="235"/>
      <c r="M158" s="222"/>
    </row>
    <row r="159" spans="11:13" ht="13.5" customHeight="1">
      <c r="K159" s="235"/>
      <c r="L159" s="235"/>
      <c r="M159" s="222"/>
    </row>
    <row r="160" spans="11:13" ht="13.5" customHeight="1">
      <c r="K160" s="235"/>
      <c r="L160" s="235"/>
      <c r="M160" s="222"/>
    </row>
    <row r="161" spans="11:13" ht="13.5" customHeight="1">
      <c r="K161" s="235"/>
      <c r="L161" s="235"/>
      <c r="M161" s="222"/>
    </row>
    <row r="162" spans="11:13" ht="13.5" customHeight="1">
      <c r="K162" s="235"/>
      <c r="L162" s="235"/>
      <c r="M162" s="222"/>
    </row>
    <row r="163" spans="11:13" ht="13.5" customHeight="1">
      <c r="K163" s="235"/>
      <c r="L163" s="235"/>
      <c r="M163" s="222"/>
    </row>
    <row r="164" spans="11:13" ht="13.5" customHeight="1">
      <c r="K164" s="235"/>
      <c r="L164" s="235"/>
      <c r="M164" s="222"/>
    </row>
    <row r="165" spans="11:13" ht="13.5" customHeight="1">
      <c r="K165" s="235"/>
      <c r="L165" s="235"/>
      <c r="M165" s="222"/>
    </row>
    <row r="166" spans="11:13" ht="13.5" customHeight="1">
      <c r="K166" s="235"/>
      <c r="L166" s="235"/>
      <c r="M166" s="222"/>
    </row>
    <row r="167" spans="11:13" ht="13.5" customHeight="1">
      <c r="K167" s="235"/>
      <c r="L167" s="235"/>
      <c r="M167" s="222"/>
    </row>
    <row r="168" spans="11:13" ht="13.5" customHeight="1">
      <c r="K168" s="235"/>
      <c r="L168" s="235"/>
      <c r="M168" s="222"/>
    </row>
    <row r="169" spans="11:13" ht="13.5" customHeight="1">
      <c r="K169" s="235"/>
      <c r="L169" s="235"/>
      <c r="M169" s="222"/>
    </row>
    <row r="170" spans="11:13" ht="13.5" customHeight="1">
      <c r="K170" s="235"/>
      <c r="L170" s="235"/>
      <c r="M170" s="222"/>
    </row>
    <row r="171" spans="11:13" ht="13.5" customHeight="1">
      <c r="K171" s="235"/>
      <c r="L171" s="235"/>
      <c r="M171" s="222"/>
    </row>
    <row r="172" spans="11:13" ht="13.5" customHeight="1">
      <c r="K172" s="235"/>
      <c r="L172" s="235"/>
      <c r="M172" s="222"/>
    </row>
    <row r="173" spans="11:13" ht="13.5" customHeight="1">
      <c r="K173" s="235"/>
      <c r="L173" s="235"/>
      <c r="M173" s="222"/>
    </row>
    <row r="174" spans="11:13" ht="13.5" customHeight="1">
      <c r="K174" s="235"/>
      <c r="L174" s="235"/>
      <c r="M174" s="222"/>
    </row>
    <row r="175" spans="11:13" ht="13.5" customHeight="1">
      <c r="K175" s="235"/>
      <c r="L175" s="235"/>
      <c r="M175" s="222"/>
    </row>
    <row r="176" spans="11:13" ht="13.5" customHeight="1">
      <c r="K176" s="235"/>
      <c r="L176" s="235"/>
      <c r="M176" s="222"/>
    </row>
    <row r="177" spans="11:13" ht="13.5" customHeight="1">
      <c r="K177" s="235"/>
      <c r="L177" s="235"/>
      <c r="M177" s="222"/>
    </row>
    <row r="178" spans="11:13" ht="13.5" customHeight="1">
      <c r="K178" s="235"/>
      <c r="L178" s="235"/>
      <c r="M178" s="222"/>
    </row>
    <row r="179" spans="11:13" ht="13.5" customHeight="1">
      <c r="K179" s="235"/>
      <c r="L179" s="235"/>
      <c r="M179" s="222"/>
    </row>
    <row r="180" spans="11:13" ht="13.5" customHeight="1">
      <c r="K180" s="235"/>
      <c r="L180" s="235"/>
      <c r="M180" s="222"/>
    </row>
    <row r="181" spans="11:13" ht="13.5" customHeight="1">
      <c r="K181" s="235"/>
      <c r="L181" s="235"/>
      <c r="M181" s="222"/>
    </row>
    <row r="182" spans="11:13" ht="13.5" customHeight="1">
      <c r="K182" s="235"/>
      <c r="L182" s="235"/>
      <c r="M182" s="222"/>
    </row>
    <row r="183" spans="11:13" ht="13.5" customHeight="1">
      <c r="K183" s="235"/>
      <c r="L183" s="235"/>
      <c r="M183" s="222"/>
    </row>
    <row r="184" spans="11:13" ht="13.5" customHeight="1">
      <c r="K184" s="235"/>
      <c r="L184" s="235"/>
      <c r="M184" s="222"/>
    </row>
    <row r="185" spans="11:13" ht="13.5" customHeight="1">
      <c r="K185" s="235"/>
      <c r="L185" s="235"/>
      <c r="M185" s="222"/>
    </row>
    <row r="186" spans="11:13" ht="13.5" customHeight="1">
      <c r="K186" s="235"/>
      <c r="L186" s="235"/>
      <c r="M186" s="222"/>
    </row>
    <row r="187" spans="11:13" ht="13.5" customHeight="1">
      <c r="K187" s="235"/>
      <c r="L187" s="235"/>
      <c r="M187" s="222"/>
    </row>
    <row r="188" spans="11:13" ht="13.5" customHeight="1">
      <c r="K188" s="235"/>
      <c r="L188" s="235"/>
      <c r="M188" s="222"/>
    </row>
    <row r="189" spans="11:13" ht="13.5" customHeight="1">
      <c r="K189" s="235"/>
      <c r="L189" s="235"/>
      <c r="M189" s="222"/>
    </row>
    <row r="190" spans="11:13" ht="13.5" customHeight="1">
      <c r="K190" s="235"/>
      <c r="L190" s="235"/>
      <c r="M190" s="222"/>
    </row>
    <row r="191" spans="11:13" ht="13.5" customHeight="1">
      <c r="K191" s="235"/>
      <c r="L191" s="235"/>
      <c r="M191" s="222"/>
    </row>
    <row r="192" spans="11:13" ht="13.5" customHeight="1">
      <c r="K192" s="235"/>
      <c r="L192" s="235"/>
      <c r="M192" s="222"/>
    </row>
    <row r="193" spans="11:13" ht="13.5" customHeight="1">
      <c r="K193" s="235"/>
      <c r="L193" s="235"/>
      <c r="M193" s="222"/>
    </row>
    <row r="194" spans="11:13" ht="13.5" customHeight="1">
      <c r="K194" s="235"/>
      <c r="L194" s="235"/>
      <c r="M194" s="222"/>
    </row>
    <row r="195" spans="11:13" ht="13.5" customHeight="1">
      <c r="K195" s="235"/>
      <c r="L195" s="235"/>
      <c r="M195" s="222"/>
    </row>
    <row r="196" spans="11:13" ht="13.5" customHeight="1">
      <c r="K196" s="235"/>
      <c r="L196" s="235"/>
      <c r="M196" s="222"/>
    </row>
    <row r="197" spans="11:13" ht="13.5" customHeight="1">
      <c r="K197" s="235"/>
      <c r="L197" s="235"/>
      <c r="M197" s="222"/>
    </row>
    <row r="198" spans="11:13" ht="13.5" customHeight="1">
      <c r="K198" s="235"/>
      <c r="L198" s="235"/>
      <c r="M198" s="222"/>
    </row>
    <row r="199" spans="11:13" ht="13.5" customHeight="1">
      <c r="K199" s="235"/>
      <c r="L199" s="235"/>
      <c r="M199" s="222"/>
    </row>
    <row r="200" spans="11:13" ht="13.5" customHeight="1">
      <c r="K200" s="235"/>
      <c r="L200" s="235"/>
      <c r="M200" s="222"/>
    </row>
    <row r="201" spans="11:13" ht="13.5" customHeight="1">
      <c r="K201" s="235"/>
      <c r="L201" s="235"/>
      <c r="M201" s="222"/>
    </row>
    <row r="202" spans="11:13" ht="13.5" customHeight="1">
      <c r="K202" s="235"/>
      <c r="L202" s="235"/>
      <c r="M202" s="222"/>
    </row>
    <row r="203" spans="11:13" ht="13.5" customHeight="1">
      <c r="K203" s="235"/>
      <c r="L203" s="235"/>
      <c r="M203" s="222"/>
    </row>
    <row r="204" spans="11:13" ht="13.5" customHeight="1">
      <c r="K204" s="235"/>
      <c r="L204" s="235"/>
      <c r="M204" s="222"/>
    </row>
    <row r="205" spans="11:13" ht="13.5" customHeight="1">
      <c r="K205" s="235"/>
      <c r="L205" s="235"/>
      <c r="M205" s="222"/>
    </row>
    <row r="206" spans="11:13" ht="13.5" customHeight="1">
      <c r="K206" s="235"/>
      <c r="L206" s="235"/>
      <c r="M206" s="222"/>
    </row>
    <row r="207" spans="11:13" ht="13.5" customHeight="1">
      <c r="K207" s="238"/>
      <c r="L207" s="238"/>
      <c r="M207" s="222"/>
    </row>
    <row r="208" spans="11:13" ht="13.5" customHeight="1">
      <c r="K208" s="238"/>
      <c r="L208" s="238"/>
      <c r="M208" s="222"/>
    </row>
    <row r="209" spans="11:13" ht="13.5" customHeight="1">
      <c r="K209" s="238"/>
      <c r="L209" s="238"/>
      <c r="M209" s="222"/>
    </row>
    <row r="210" spans="11:13" ht="13.5" customHeight="1">
      <c r="K210" s="238"/>
      <c r="L210" s="238"/>
      <c r="M210" s="222"/>
    </row>
    <row r="211" spans="11:13" ht="13.5" customHeight="1">
      <c r="K211" s="238"/>
      <c r="L211" s="238"/>
      <c r="M211" s="222"/>
    </row>
    <row r="212" spans="11:13" ht="13.5" customHeight="1">
      <c r="K212" s="238"/>
      <c r="L212" s="238"/>
      <c r="M212" s="222"/>
    </row>
    <row r="213" spans="11:13" ht="13.5" customHeight="1">
      <c r="K213" s="238"/>
      <c r="L213" s="238"/>
      <c r="M213" s="222"/>
    </row>
    <row r="214" spans="11:13" ht="13.5" customHeight="1">
      <c r="K214" s="238"/>
      <c r="L214" s="238"/>
      <c r="M214" s="222"/>
    </row>
    <row r="215" ht="13.5" customHeight="1">
      <c r="M215" s="222"/>
    </row>
  </sheetData>
  <sheetProtection/>
  <mergeCells count="4">
    <mergeCell ref="D5:P5"/>
    <mergeCell ref="B7:E7"/>
    <mergeCell ref="C10:D10"/>
    <mergeCell ref="B12:G12"/>
  </mergeCells>
  <printOptions/>
  <pageMargins left="0" right="0" top="0.1968503937007874" bottom="0" header="0.5118110236220472" footer="0.5118110236220472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1" sqref="A1:IV16384"/>
    </sheetView>
  </sheetViews>
  <sheetFormatPr defaultColWidth="9.140625" defaultRowHeight="13.5" customHeight="1"/>
  <cols>
    <col min="1" max="1" width="4.421875" style="43" customWidth="1"/>
    <col min="2" max="2" width="54.8515625" style="75" customWidth="1"/>
    <col min="3" max="3" width="16.8515625" style="76" customWidth="1"/>
    <col min="4" max="4" width="7.421875" style="76" customWidth="1"/>
    <col min="5" max="5" width="11.8515625" style="135" customWidth="1"/>
    <col min="6" max="6" width="13.57421875" style="43" customWidth="1"/>
    <col min="7" max="7" width="15.8515625" style="77" customWidth="1"/>
    <col min="8" max="8" width="9.140625" style="43" hidden="1" customWidth="1"/>
    <col min="9" max="9" width="11.00390625" style="43" hidden="1" customWidth="1"/>
    <col min="10" max="10" width="15.8515625" style="77" hidden="1" customWidth="1"/>
    <col min="11" max="11" width="11.7109375" style="43" hidden="1" customWidth="1"/>
    <col min="12" max="16384" width="9.140625" style="43" customWidth="1"/>
  </cols>
  <sheetData>
    <row r="1" spans="2:11" s="6" customFormat="1" ht="15.75">
      <c r="B1" s="1"/>
      <c r="C1" s="2"/>
      <c r="D1" s="2"/>
      <c r="E1" s="127"/>
      <c r="F1" s="3" t="s">
        <v>0</v>
      </c>
      <c r="G1" s="3"/>
      <c r="H1" s="4"/>
      <c r="I1" s="4"/>
      <c r="J1" s="3"/>
      <c r="K1" s="5"/>
    </row>
    <row r="2" spans="2:11" s="6" customFormat="1" ht="15.75">
      <c r="B2" s="1"/>
      <c r="C2" s="2"/>
      <c r="D2" s="2"/>
      <c r="E2" s="128"/>
      <c r="F2" s="7"/>
      <c r="G2" s="2"/>
      <c r="H2" s="4"/>
      <c r="I2" s="4"/>
      <c r="J2" s="2"/>
      <c r="K2" s="5"/>
    </row>
    <row r="3" spans="2:11" s="6" customFormat="1" ht="15.75">
      <c r="B3" s="1"/>
      <c r="C3" s="2"/>
      <c r="D3" s="2"/>
      <c r="E3" s="127"/>
      <c r="F3" s="2"/>
      <c r="G3" s="2"/>
      <c r="H3" s="4"/>
      <c r="I3" s="4"/>
      <c r="J3" s="2"/>
      <c r="K3" s="5"/>
    </row>
    <row r="4" spans="2:11" s="6" customFormat="1" ht="15.75">
      <c r="B4" s="1"/>
      <c r="C4" s="2"/>
      <c r="D4" s="2"/>
      <c r="E4" s="127"/>
      <c r="F4" s="2"/>
      <c r="G4" s="2"/>
      <c r="H4" s="4"/>
      <c r="I4" s="4"/>
      <c r="J4" s="2"/>
      <c r="K4" s="5"/>
    </row>
    <row r="5" spans="2:11" s="10" customFormat="1" ht="15.75">
      <c r="B5" s="8"/>
      <c r="C5" s="7"/>
      <c r="D5" s="381" t="s">
        <v>1</v>
      </c>
      <c r="E5" s="381"/>
      <c r="F5" s="381"/>
      <c r="G5" s="381"/>
      <c r="H5" s="381"/>
      <c r="I5" s="381"/>
      <c r="J5" s="381"/>
      <c r="K5" s="9"/>
    </row>
    <row r="6" spans="3:11" s="10" customFormat="1" ht="15.75">
      <c r="C6" s="11"/>
      <c r="E6" s="129"/>
      <c r="F6" s="12"/>
      <c r="I6" s="13"/>
      <c r="K6" s="9"/>
    </row>
    <row r="7" spans="2:11" s="13" customFormat="1" ht="23.25">
      <c r="B7" s="382" t="s">
        <v>2</v>
      </c>
      <c r="C7" s="382"/>
      <c r="D7" s="382"/>
      <c r="E7" s="382"/>
      <c r="F7" s="14"/>
      <c r="G7" s="14"/>
      <c r="H7" s="15"/>
      <c r="I7" s="15"/>
      <c r="J7" s="14"/>
      <c r="K7" s="16"/>
    </row>
    <row r="8" spans="2:11" s="18" customFormat="1" ht="15.75">
      <c r="B8" s="17" t="s">
        <v>3</v>
      </c>
      <c r="D8" s="17"/>
      <c r="E8" s="130"/>
      <c r="F8" s="19"/>
      <c r="G8" s="17"/>
      <c r="H8" s="17"/>
      <c r="I8" s="20"/>
      <c r="J8" s="17"/>
      <c r="K8" s="21"/>
    </row>
    <row r="9" spans="2:11" s="18" customFormat="1" ht="15.75">
      <c r="B9" s="17" t="s">
        <v>4</v>
      </c>
      <c r="D9" s="17"/>
      <c r="E9" s="130"/>
      <c r="F9" s="19"/>
      <c r="G9" s="17"/>
      <c r="H9" s="17"/>
      <c r="I9" s="20"/>
      <c r="J9" s="17"/>
      <c r="K9" s="21"/>
    </row>
    <row r="10" spans="3:11" s="18" customFormat="1" ht="15.75">
      <c r="C10" s="383" t="s">
        <v>5</v>
      </c>
      <c r="D10" s="383"/>
      <c r="E10" s="131"/>
      <c r="H10" s="22"/>
      <c r="I10" s="20"/>
      <c r="K10" s="21"/>
    </row>
    <row r="11" spans="2:11" s="18" customFormat="1" ht="15.75">
      <c r="B11" s="17" t="s">
        <v>6</v>
      </c>
      <c r="D11" s="17"/>
      <c r="E11" s="130"/>
      <c r="F11" s="19"/>
      <c r="G11" s="17"/>
      <c r="H11" s="17"/>
      <c r="I11" s="20"/>
      <c r="J11" s="17"/>
      <c r="K11" s="21"/>
    </row>
    <row r="12" spans="2:11" s="10" customFormat="1" ht="15.75" customHeight="1">
      <c r="B12" s="384"/>
      <c r="C12" s="384"/>
      <c r="D12" s="384"/>
      <c r="E12" s="384"/>
      <c r="F12" s="384"/>
      <c r="G12" s="384"/>
      <c r="I12" s="13"/>
      <c r="J12" s="9"/>
      <c r="K12" s="9"/>
    </row>
    <row r="13" spans="2:11" s="7" customFormat="1" ht="20.25">
      <c r="B13" s="23" t="s">
        <v>7</v>
      </c>
      <c r="D13" s="23"/>
      <c r="E13" s="132"/>
      <c r="F13" s="24"/>
      <c r="G13" s="23"/>
      <c r="H13" s="23"/>
      <c r="I13" s="20"/>
      <c r="J13" s="23"/>
      <c r="K13" s="25"/>
    </row>
    <row r="14" spans="2:11" s="7" customFormat="1" ht="15.75">
      <c r="B14" s="26" t="s">
        <v>8</v>
      </c>
      <c r="D14" s="26"/>
      <c r="E14" s="133"/>
      <c r="F14" s="27"/>
      <c r="G14" s="26"/>
      <c r="H14" s="26"/>
      <c r="I14" s="20"/>
      <c r="J14" s="26"/>
      <c r="K14" s="25"/>
    </row>
    <row r="15" spans="2:11" s="7" customFormat="1" ht="15.75">
      <c r="B15" s="26" t="s">
        <v>121</v>
      </c>
      <c r="D15" s="26"/>
      <c r="E15" s="133"/>
      <c r="F15" s="27"/>
      <c r="G15" s="26"/>
      <c r="H15" s="26"/>
      <c r="I15" s="20"/>
      <c r="J15" s="26"/>
      <c r="K15" s="25"/>
    </row>
    <row r="16" spans="2:11" s="7" customFormat="1" ht="16.5" thickBot="1">
      <c r="B16" s="26"/>
      <c r="D16" s="26"/>
      <c r="E16" s="133"/>
      <c r="F16" s="27"/>
      <c r="G16" s="26"/>
      <c r="H16" s="26"/>
      <c r="I16" s="20"/>
      <c r="J16" s="26"/>
      <c r="K16" s="25"/>
    </row>
    <row r="17" spans="1:11" s="36" customFormat="1" ht="30.75" customHeight="1" thickBot="1">
      <c r="A17" s="124"/>
      <c r="B17" s="123" t="s">
        <v>9</v>
      </c>
      <c r="C17" s="28" t="s">
        <v>10</v>
      </c>
      <c r="D17" s="29" t="s">
        <v>11</v>
      </c>
      <c r="E17" s="134" t="s">
        <v>12</v>
      </c>
      <c r="F17" s="30" t="s">
        <v>13</v>
      </c>
      <c r="G17" s="31" t="s">
        <v>14</v>
      </c>
      <c r="H17" s="32" t="s">
        <v>14</v>
      </c>
      <c r="I17" s="33"/>
      <c r="J17" s="34" t="s">
        <v>15</v>
      </c>
      <c r="K17" s="35" t="s">
        <v>16</v>
      </c>
    </row>
    <row r="18" spans="1:11" s="41" customFormat="1" ht="15.75" customHeight="1">
      <c r="A18" s="175">
        <v>1</v>
      </c>
      <c r="B18" s="112" t="s">
        <v>17</v>
      </c>
      <c r="C18" s="102">
        <v>100219533</v>
      </c>
      <c r="D18" s="164" t="s">
        <v>18</v>
      </c>
      <c r="E18" s="188">
        <v>4700</v>
      </c>
      <c r="F18" s="183">
        <f aca="true" t="shared" si="0" ref="F18:F83">E18*0.18</f>
        <v>846</v>
      </c>
      <c r="G18" s="155">
        <f>E18+F18</f>
        <v>5546</v>
      </c>
      <c r="H18" s="37">
        <f>F18</f>
        <v>846</v>
      </c>
      <c r="I18" s="38">
        <f>E18</f>
        <v>4700</v>
      </c>
      <c r="J18" s="39">
        <v>9621.72</v>
      </c>
      <c r="K18" s="40">
        <f>J18/G18*100</f>
        <v>173.48936170212767</v>
      </c>
    </row>
    <row r="19" spans="1:11" s="41" customFormat="1" ht="15.75" customHeight="1">
      <c r="A19" s="175">
        <v>2</v>
      </c>
      <c r="B19" s="112" t="s">
        <v>17</v>
      </c>
      <c r="C19" s="103">
        <v>100219534</v>
      </c>
      <c r="D19" s="165" t="s">
        <v>18</v>
      </c>
      <c r="E19" s="141">
        <v>4700</v>
      </c>
      <c r="F19" s="184">
        <f t="shared" si="0"/>
        <v>846</v>
      </c>
      <c r="G19" s="156">
        <f aca="true" t="shared" si="1" ref="G19:G83">E19+F19</f>
        <v>5546</v>
      </c>
      <c r="H19" s="37">
        <f>F19</f>
        <v>846</v>
      </c>
      <c r="I19" s="38">
        <f>E19</f>
        <v>4700</v>
      </c>
      <c r="J19" s="42">
        <v>9621.72</v>
      </c>
      <c r="K19" s="40">
        <f aca="true" t="shared" si="2" ref="K19:K83">J19/G19*100</f>
        <v>173.48936170212767</v>
      </c>
    </row>
    <row r="20" spans="1:11" s="41" customFormat="1" ht="15.75" customHeight="1">
      <c r="A20" s="175">
        <v>3</v>
      </c>
      <c r="B20" s="113" t="s">
        <v>19</v>
      </c>
      <c r="C20" s="104">
        <v>100208113</v>
      </c>
      <c r="D20" s="165" t="s">
        <v>18</v>
      </c>
      <c r="E20" s="142">
        <v>31.5</v>
      </c>
      <c r="F20" s="184">
        <f t="shared" si="0"/>
        <v>5.67</v>
      </c>
      <c r="G20" s="156">
        <f t="shared" si="1"/>
        <v>37.17</v>
      </c>
      <c r="H20" s="37">
        <f>F20</f>
        <v>5.67</v>
      </c>
      <c r="I20" s="38">
        <f>E20</f>
        <v>31.5</v>
      </c>
      <c r="J20" s="42">
        <v>87.32</v>
      </c>
      <c r="K20" s="40">
        <f t="shared" si="2"/>
        <v>234.92063492063488</v>
      </c>
    </row>
    <row r="21" spans="1:11" s="41" customFormat="1" ht="15.75" customHeight="1">
      <c r="A21" s="175">
        <v>4</v>
      </c>
      <c r="B21" s="113" t="s">
        <v>20</v>
      </c>
      <c r="C21" s="104">
        <v>100208099</v>
      </c>
      <c r="D21" s="165" t="s">
        <v>18</v>
      </c>
      <c r="E21" s="142">
        <v>3.5</v>
      </c>
      <c r="F21" s="184">
        <f t="shared" si="0"/>
        <v>0.63</v>
      </c>
      <c r="G21" s="156">
        <f t="shared" si="1"/>
        <v>4.13</v>
      </c>
      <c r="H21" s="37">
        <f>F21</f>
        <v>0.63</v>
      </c>
      <c r="I21" s="38">
        <f>E21</f>
        <v>3.5</v>
      </c>
      <c r="J21" s="42">
        <v>5.84</v>
      </c>
      <c r="K21" s="40">
        <f t="shared" si="2"/>
        <v>141.4043583535109</v>
      </c>
    </row>
    <row r="22" spans="1:11" ht="15.75" customHeight="1">
      <c r="A22" s="175">
        <v>5</v>
      </c>
      <c r="B22" s="114" t="s">
        <v>21</v>
      </c>
      <c r="C22" s="105">
        <v>100208014</v>
      </c>
      <c r="D22" s="165" t="s">
        <v>18</v>
      </c>
      <c r="E22" s="143">
        <v>2.5</v>
      </c>
      <c r="F22" s="184">
        <f t="shared" si="0"/>
        <v>0.44999999999999996</v>
      </c>
      <c r="G22" s="156">
        <f t="shared" si="1"/>
        <v>2.95</v>
      </c>
      <c r="H22" s="37">
        <f>F22</f>
        <v>0.44999999999999996</v>
      </c>
      <c r="I22" s="38">
        <f>E22</f>
        <v>2.5</v>
      </c>
      <c r="J22" s="42">
        <v>5.84</v>
      </c>
      <c r="K22" s="40">
        <f t="shared" si="2"/>
        <v>197.96610169491524</v>
      </c>
    </row>
    <row r="23" spans="1:11" ht="15.75" customHeight="1">
      <c r="A23" s="175">
        <v>6</v>
      </c>
      <c r="B23" s="158" t="s">
        <v>107</v>
      </c>
      <c r="C23" s="169">
        <v>100208016</v>
      </c>
      <c r="D23" s="165" t="s">
        <v>18</v>
      </c>
      <c r="E23" s="144">
        <v>2</v>
      </c>
      <c r="F23" s="184">
        <f t="shared" si="0"/>
        <v>0.36</v>
      </c>
      <c r="G23" s="156">
        <f>E23+F23</f>
        <v>2.36</v>
      </c>
      <c r="H23" s="68"/>
      <c r="I23" s="101"/>
      <c r="J23" s="42"/>
      <c r="K23" s="40"/>
    </row>
    <row r="24" spans="1:11" ht="15.75" customHeight="1">
      <c r="A24" s="175">
        <v>7</v>
      </c>
      <c r="B24" s="114" t="s">
        <v>22</v>
      </c>
      <c r="C24" s="105">
        <v>100208055</v>
      </c>
      <c r="D24" s="165" t="s">
        <v>18</v>
      </c>
      <c r="E24" s="143">
        <v>25</v>
      </c>
      <c r="F24" s="185">
        <f t="shared" si="0"/>
        <v>4.5</v>
      </c>
      <c r="G24" s="157">
        <f t="shared" si="1"/>
        <v>29.5</v>
      </c>
      <c r="H24" s="171">
        <f>F24+G24</f>
        <v>34</v>
      </c>
      <c r="I24" s="46">
        <f>G24+H24</f>
        <v>63.5</v>
      </c>
      <c r="J24" s="47">
        <v>24.78</v>
      </c>
      <c r="K24" s="48">
        <f t="shared" si="2"/>
        <v>84.00000000000001</v>
      </c>
    </row>
    <row r="25" spans="1:11" ht="15.75" customHeight="1">
      <c r="A25" s="175">
        <v>8</v>
      </c>
      <c r="B25" s="115" t="s">
        <v>114</v>
      </c>
      <c r="C25" s="106">
        <v>100208030</v>
      </c>
      <c r="D25" s="165" t="s">
        <v>18</v>
      </c>
      <c r="E25" s="145">
        <v>5</v>
      </c>
      <c r="F25" s="185">
        <f t="shared" si="0"/>
        <v>0.8999999999999999</v>
      </c>
      <c r="G25" s="157">
        <f>E25+F25</f>
        <v>5.9</v>
      </c>
      <c r="H25" s="99"/>
      <c r="I25" s="49"/>
      <c r="J25" s="47">
        <v>8.26</v>
      </c>
      <c r="K25" s="48">
        <f>J25/G25*100</f>
        <v>140</v>
      </c>
    </row>
    <row r="26" spans="1:11" ht="15.75" customHeight="1">
      <c r="A26" s="175">
        <v>9</v>
      </c>
      <c r="B26" s="115" t="s">
        <v>23</v>
      </c>
      <c r="C26" s="106">
        <v>100208033</v>
      </c>
      <c r="D26" s="165" t="s">
        <v>18</v>
      </c>
      <c r="E26" s="145">
        <v>8.5</v>
      </c>
      <c r="F26" s="185">
        <f t="shared" si="0"/>
        <v>1.53</v>
      </c>
      <c r="G26" s="157">
        <f t="shared" si="1"/>
        <v>10.03</v>
      </c>
      <c r="H26" s="99"/>
      <c r="I26" s="49"/>
      <c r="J26" s="47">
        <v>8.26</v>
      </c>
      <c r="K26" s="48">
        <f t="shared" si="2"/>
        <v>82.3529411764706</v>
      </c>
    </row>
    <row r="27" spans="1:11" ht="15.75" customHeight="1">
      <c r="A27" s="175">
        <v>10</v>
      </c>
      <c r="B27" s="115" t="s">
        <v>24</v>
      </c>
      <c r="C27" s="106">
        <v>100208056</v>
      </c>
      <c r="D27" s="165" t="s">
        <v>18</v>
      </c>
      <c r="E27" s="145">
        <v>7.5</v>
      </c>
      <c r="F27" s="185">
        <f t="shared" si="0"/>
        <v>1.3499999999999999</v>
      </c>
      <c r="G27" s="157">
        <f t="shared" si="1"/>
        <v>8.85</v>
      </c>
      <c r="H27" s="172"/>
      <c r="I27" s="50"/>
      <c r="J27" s="42">
        <v>10.03</v>
      </c>
      <c r="K27" s="40">
        <f t="shared" si="2"/>
        <v>113.33333333333333</v>
      </c>
    </row>
    <row r="28" spans="1:11" ht="15.75" customHeight="1">
      <c r="A28" s="175">
        <v>11</v>
      </c>
      <c r="B28" s="116" t="s">
        <v>25</v>
      </c>
      <c r="C28" s="181">
        <v>100208015</v>
      </c>
      <c r="D28" s="165" t="s">
        <v>18</v>
      </c>
      <c r="E28" s="145">
        <v>2</v>
      </c>
      <c r="F28" s="185">
        <f t="shared" si="0"/>
        <v>0.36</v>
      </c>
      <c r="G28" s="157">
        <f t="shared" si="1"/>
        <v>2.36</v>
      </c>
      <c r="H28" s="99"/>
      <c r="I28" s="49"/>
      <c r="J28" s="47">
        <v>2.36</v>
      </c>
      <c r="K28" s="48">
        <f t="shared" si="2"/>
        <v>100</v>
      </c>
    </row>
    <row r="29" spans="1:11" ht="15.75" customHeight="1">
      <c r="A29" s="175">
        <v>12</v>
      </c>
      <c r="B29" s="115" t="s">
        <v>115</v>
      </c>
      <c r="C29" s="104">
        <v>100208042</v>
      </c>
      <c r="D29" s="165" t="s">
        <v>18</v>
      </c>
      <c r="E29" s="145">
        <v>23</v>
      </c>
      <c r="F29" s="185">
        <f t="shared" si="0"/>
        <v>4.14</v>
      </c>
      <c r="G29" s="157">
        <f>E29+F29</f>
        <v>27.14</v>
      </c>
      <c r="H29" s="99"/>
      <c r="I29" s="49"/>
      <c r="J29" s="47">
        <v>8.26</v>
      </c>
      <c r="K29" s="48">
        <f>J29/G29*100</f>
        <v>30.43478260869565</v>
      </c>
    </row>
    <row r="30" spans="1:11" s="41" customFormat="1" ht="15.75" customHeight="1">
      <c r="A30" s="175">
        <v>13</v>
      </c>
      <c r="B30" s="113" t="s">
        <v>26</v>
      </c>
      <c r="C30" s="104">
        <v>100209043</v>
      </c>
      <c r="D30" s="165" t="s">
        <v>18</v>
      </c>
      <c r="E30" s="142">
        <v>14</v>
      </c>
      <c r="F30" s="185">
        <f t="shared" si="0"/>
        <v>2.52</v>
      </c>
      <c r="G30" s="157">
        <f t="shared" si="1"/>
        <v>16.52</v>
      </c>
      <c r="H30" s="37">
        <f>F30</f>
        <v>2.52</v>
      </c>
      <c r="I30" s="38">
        <f>E30</f>
        <v>14</v>
      </c>
      <c r="J30" s="42">
        <v>62.54</v>
      </c>
      <c r="K30" s="40">
        <f t="shared" si="2"/>
        <v>378.57142857142856</v>
      </c>
    </row>
    <row r="31" spans="1:11" s="41" customFormat="1" ht="15.75" customHeight="1">
      <c r="A31" s="175">
        <v>14</v>
      </c>
      <c r="B31" s="113" t="s">
        <v>27</v>
      </c>
      <c r="C31" s="104">
        <v>100219553</v>
      </c>
      <c r="D31" s="165" t="s">
        <v>18</v>
      </c>
      <c r="E31" s="142">
        <v>510</v>
      </c>
      <c r="F31" s="185">
        <f t="shared" si="0"/>
        <v>91.8</v>
      </c>
      <c r="G31" s="157">
        <f t="shared" si="1"/>
        <v>601.8</v>
      </c>
      <c r="H31" s="37"/>
      <c r="I31" s="38"/>
      <c r="J31" s="42">
        <v>666.7</v>
      </c>
      <c r="K31" s="40">
        <f t="shared" si="2"/>
        <v>110.78431372549021</v>
      </c>
    </row>
    <row r="32" spans="1:11" s="41" customFormat="1" ht="15.75" customHeight="1">
      <c r="A32" s="175">
        <v>15</v>
      </c>
      <c r="B32" s="113" t="s">
        <v>28</v>
      </c>
      <c r="C32" s="104">
        <v>100210025</v>
      </c>
      <c r="D32" s="165" t="s">
        <v>18</v>
      </c>
      <c r="E32" s="142">
        <v>2</v>
      </c>
      <c r="F32" s="185">
        <f t="shared" si="0"/>
        <v>0.36</v>
      </c>
      <c r="G32" s="157">
        <f t="shared" si="1"/>
        <v>2.36</v>
      </c>
      <c r="H32" s="37"/>
      <c r="I32" s="51"/>
      <c r="J32" s="42">
        <v>5.9</v>
      </c>
      <c r="K32" s="40">
        <f t="shared" si="2"/>
        <v>250.00000000000006</v>
      </c>
    </row>
    <row r="33" spans="1:11" s="41" customFormat="1" ht="15.75" customHeight="1">
      <c r="A33" s="175">
        <v>16</v>
      </c>
      <c r="B33" s="115" t="s">
        <v>29</v>
      </c>
      <c r="C33" s="106">
        <v>100210028</v>
      </c>
      <c r="D33" s="165" t="s">
        <v>18</v>
      </c>
      <c r="E33" s="146">
        <v>13.7</v>
      </c>
      <c r="F33" s="185">
        <f t="shared" si="0"/>
        <v>2.4659999999999997</v>
      </c>
      <c r="G33" s="157">
        <f t="shared" si="1"/>
        <v>16.166</v>
      </c>
      <c r="H33" s="97"/>
      <c r="I33" s="49"/>
      <c r="J33" s="47">
        <v>11.21</v>
      </c>
      <c r="K33" s="48">
        <f t="shared" si="2"/>
        <v>69.34306569343066</v>
      </c>
    </row>
    <row r="34" spans="1:11" s="41" customFormat="1" ht="15.75" customHeight="1">
      <c r="A34" s="175">
        <v>17</v>
      </c>
      <c r="B34" s="115" t="s">
        <v>30</v>
      </c>
      <c r="C34" s="106">
        <v>100210027</v>
      </c>
      <c r="D34" s="165" t="s">
        <v>18</v>
      </c>
      <c r="E34" s="146">
        <v>30</v>
      </c>
      <c r="F34" s="185">
        <f t="shared" si="0"/>
        <v>5.3999999999999995</v>
      </c>
      <c r="G34" s="157">
        <f t="shared" si="1"/>
        <v>35.4</v>
      </c>
      <c r="H34" s="97"/>
      <c r="I34" s="49"/>
      <c r="J34" s="47">
        <v>10.62</v>
      </c>
      <c r="K34" s="48">
        <f t="shared" si="2"/>
        <v>30</v>
      </c>
    </row>
    <row r="35" spans="1:11" s="41" customFormat="1" ht="15.75" customHeight="1">
      <c r="A35" s="175">
        <v>18</v>
      </c>
      <c r="B35" s="158" t="s">
        <v>92</v>
      </c>
      <c r="C35" s="169">
        <v>100210112</v>
      </c>
      <c r="D35" s="165" t="s">
        <v>18</v>
      </c>
      <c r="E35" s="144">
        <v>47.6</v>
      </c>
      <c r="F35" s="185">
        <f t="shared" si="0"/>
        <v>8.568</v>
      </c>
      <c r="G35" s="157">
        <f>E35+F35</f>
        <v>56.168</v>
      </c>
      <c r="H35" s="97"/>
      <c r="I35" s="49"/>
      <c r="J35" s="47"/>
      <c r="K35" s="48"/>
    </row>
    <row r="36" spans="1:11" s="41" customFormat="1" ht="15.75" customHeight="1">
      <c r="A36" s="175">
        <v>19</v>
      </c>
      <c r="B36" s="158" t="s">
        <v>116</v>
      </c>
      <c r="C36" s="169">
        <v>100210057</v>
      </c>
      <c r="D36" s="165" t="s">
        <v>18</v>
      </c>
      <c r="E36" s="144">
        <v>58.9</v>
      </c>
      <c r="F36" s="185">
        <f t="shared" si="0"/>
        <v>10.601999999999999</v>
      </c>
      <c r="G36" s="157">
        <f>E36+F36</f>
        <v>69.502</v>
      </c>
      <c r="H36" s="97"/>
      <c r="I36" s="49"/>
      <c r="J36" s="47"/>
      <c r="K36" s="48"/>
    </row>
    <row r="37" spans="1:11" s="41" customFormat="1" ht="15.75" customHeight="1">
      <c r="A37" s="175">
        <v>20</v>
      </c>
      <c r="B37" s="113" t="s">
        <v>31</v>
      </c>
      <c r="C37" s="104">
        <v>100207010</v>
      </c>
      <c r="D37" s="165" t="s">
        <v>18</v>
      </c>
      <c r="E37" s="142">
        <v>14184</v>
      </c>
      <c r="F37" s="185">
        <f t="shared" si="0"/>
        <v>2553.12</v>
      </c>
      <c r="G37" s="157">
        <f t="shared" si="1"/>
        <v>16737.12</v>
      </c>
      <c r="H37" s="37">
        <f>F37</f>
        <v>2553.12</v>
      </c>
      <c r="I37" s="38">
        <f>E37</f>
        <v>14184</v>
      </c>
      <c r="J37" s="42">
        <v>14714.6</v>
      </c>
      <c r="K37" s="40">
        <f t="shared" si="2"/>
        <v>87.91596164692612</v>
      </c>
    </row>
    <row r="38" spans="1:11" s="41" customFormat="1" ht="15.75" customHeight="1">
      <c r="A38" s="175">
        <v>21</v>
      </c>
      <c r="B38" s="113" t="s">
        <v>32</v>
      </c>
      <c r="C38" s="104">
        <v>100207006</v>
      </c>
      <c r="D38" s="165" t="s">
        <v>18</v>
      </c>
      <c r="E38" s="142">
        <v>2988</v>
      </c>
      <c r="F38" s="185">
        <f t="shared" si="0"/>
        <v>537.84</v>
      </c>
      <c r="G38" s="157">
        <f t="shared" si="1"/>
        <v>3525.84</v>
      </c>
      <c r="H38" s="37">
        <f>F38</f>
        <v>537.84</v>
      </c>
      <c r="I38" s="38">
        <f>E38</f>
        <v>2988</v>
      </c>
      <c r="J38" s="42">
        <v>2613.7</v>
      </c>
      <c r="K38" s="40">
        <f t="shared" si="2"/>
        <v>74.12985274431057</v>
      </c>
    </row>
    <row r="39" spans="1:11" ht="15.75" customHeight="1">
      <c r="A39" s="175">
        <v>22</v>
      </c>
      <c r="B39" s="117" t="s">
        <v>33</v>
      </c>
      <c r="C39" s="105">
        <v>100207007</v>
      </c>
      <c r="D39" s="165" t="s">
        <v>18</v>
      </c>
      <c r="E39" s="147">
        <v>3570</v>
      </c>
      <c r="F39" s="185">
        <f t="shared" si="0"/>
        <v>642.6</v>
      </c>
      <c r="G39" s="157">
        <f t="shared" si="1"/>
        <v>4212.6</v>
      </c>
      <c r="H39" s="37">
        <f>F39</f>
        <v>642.6</v>
      </c>
      <c r="I39" s="38">
        <f>E39</f>
        <v>3570</v>
      </c>
      <c r="J39" s="42">
        <v>4884.02</v>
      </c>
      <c r="K39" s="40">
        <f t="shared" si="2"/>
        <v>115.93837535014006</v>
      </c>
    </row>
    <row r="40" spans="1:11" s="41" customFormat="1" ht="15.75" customHeight="1">
      <c r="A40" s="175">
        <v>23</v>
      </c>
      <c r="B40" s="113" t="s">
        <v>34</v>
      </c>
      <c r="C40" s="104">
        <v>100207005</v>
      </c>
      <c r="D40" s="165" t="s">
        <v>18</v>
      </c>
      <c r="E40" s="142">
        <v>4440</v>
      </c>
      <c r="F40" s="185">
        <f t="shared" si="0"/>
        <v>799.1999999999999</v>
      </c>
      <c r="G40" s="157">
        <f t="shared" si="1"/>
        <v>5239.2</v>
      </c>
      <c r="H40" s="37">
        <f>F40</f>
        <v>799.1999999999999</v>
      </c>
      <c r="I40" s="38">
        <f>E40</f>
        <v>4440</v>
      </c>
      <c r="J40" s="42">
        <v>4908.8</v>
      </c>
      <c r="K40" s="40">
        <f t="shared" si="2"/>
        <v>93.6936936936937</v>
      </c>
    </row>
    <row r="41" spans="1:11" s="41" customFormat="1" ht="15.75" customHeight="1">
      <c r="A41" s="175">
        <v>24</v>
      </c>
      <c r="B41" s="113" t="s">
        <v>35</v>
      </c>
      <c r="C41" s="104">
        <v>100207004</v>
      </c>
      <c r="D41" s="165" t="s">
        <v>18</v>
      </c>
      <c r="E41" s="142">
        <v>2976</v>
      </c>
      <c r="F41" s="185">
        <f t="shared" si="0"/>
        <v>535.68</v>
      </c>
      <c r="G41" s="157">
        <f t="shared" si="1"/>
        <v>3511.68</v>
      </c>
      <c r="H41" s="37">
        <f>F41</f>
        <v>535.68</v>
      </c>
      <c r="I41" s="38">
        <f>E41</f>
        <v>2976</v>
      </c>
      <c r="J41" s="42">
        <v>2945.28</v>
      </c>
      <c r="K41" s="40">
        <f t="shared" si="2"/>
        <v>83.8709677419355</v>
      </c>
    </row>
    <row r="42" spans="1:11" s="41" customFormat="1" ht="15.75" customHeight="1">
      <c r="A42" s="175">
        <v>25</v>
      </c>
      <c r="B42" s="159" t="s">
        <v>95</v>
      </c>
      <c r="C42" s="169">
        <v>100207042</v>
      </c>
      <c r="D42" s="165" t="s">
        <v>18</v>
      </c>
      <c r="E42" s="144">
        <v>8772</v>
      </c>
      <c r="F42" s="185">
        <f t="shared" si="0"/>
        <v>1578.96</v>
      </c>
      <c r="G42" s="157">
        <f>E42+F42</f>
        <v>10350.96</v>
      </c>
      <c r="H42" s="37"/>
      <c r="I42" s="51"/>
      <c r="J42" s="42"/>
      <c r="K42" s="40"/>
    </row>
    <row r="43" spans="1:11" s="41" customFormat="1" ht="15.75" customHeight="1">
      <c r="A43" s="175">
        <v>26</v>
      </c>
      <c r="B43" s="159" t="s">
        <v>96</v>
      </c>
      <c r="C43" s="169">
        <v>100207787</v>
      </c>
      <c r="D43" s="165" t="s">
        <v>18</v>
      </c>
      <c r="E43" s="144">
        <v>4897</v>
      </c>
      <c r="F43" s="185">
        <f t="shared" si="0"/>
        <v>881.4599999999999</v>
      </c>
      <c r="G43" s="157">
        <f>E43+F43</f>
        <v>5778.46</v>
      </c>
      <c r="H43" s="37"/>
      <c r="I43" s="51"/>
      <c r="J43" s="42"/>
      <c r="K43" s="40"/>
    </row>
    <row r="44" spans="1:11" s="41" customFormat="1" ht="15.75" customHeight="1">
      <c r="A44" s="175">
        <v>27</v>
      </c>
      <c r="B44" s="159" t="s">
        <v>102</v>
      </c>
      <c r="C44" s="169">
        <v>100207800</v>
      </c>
      <c r="D44" s="165" t="s">
        <v>18</v>
      </c>
      <c r="E44" s="148">
        <v>7488</v>
      </c>
      <c r="F44" s="185">
        <f t="shared" si="0"/>
        <v>1347.84</v>
      </c>
      <c r="G44" s="157">
        <f>E44+F44</f>
        <v>8835.84</v>
      </c>
      <c r="H44" s="37"/>
      <c r="I44" s="51"/>
      <c r="J44" s="42"/>
      <c r="K44" s="40"/>
    </row>
    <row r="45" spans="1:11" s="41" customFormat="1" ht="15.75" customHeight="1">
      <c r="A45" s="175">
        <v>28</v>
      </c>
      <c r="B45" s="160" t="s">
        <v>88</v>
      </c>
      <c r="C45" s="169">
        <v>100207786</v>
      </c>
      <c r="D45" s="165" t="s">
        <v>18</v>
      </c>
      <c r="E45" s="144">
        <v>3127</v>
      </c>
      <c r="F45" s="185">
        <f t="shared" si="0"/>
        <v>562.86</v>
      </c>
      <c r="G45" s="157">
        <f>E45+F45</f>
        <v>3689.86</v>
      </c>
      <c r="H45" s="37"/>
      <c r="I45" s="51"/>
      <c r="J45" s="42"/>
      <c r="K45" s="40"/>
    </row>
    <row r="46" spans="1:11" s="41" customFormat="1" ht="15.75" customHeight="1">
      <c r="A46" s="175">
        <v>29</v>
      </c>
      <c r="B46" s="160" t="s">
        <v>117</v>
      </c>
      <c r="C46" s="169">
        <v>100207013</v>
      </c>
      <c r="D46" s="165" t="s">
        <v>18</v>
      </c>
      <c r="E46" s="144">
        <v>3230</v>
      </c>
      <c r="F46" s="185">
        <f t="shared" si="0"/>
        <v>581.4</v>
      </c>
      <c r="G46" s="157">
        <f>E46+F46</f>
        <v>3811.4</v>
      </c>
      <c r="H46" s="37"/>
      <c r="I46" s="51"/>
      <c r="J46" s="42"/>
      <c r="K46" s="40"/>
    </row>
    <row r="47" spans="1:11" s="41" customFormat="1" ht="15.75" customHeight="1">
      <c r="A47" s="175">
        <v>30</v>
      </c>
      <c r="B47" s="113" t="s">
        <v>36</v>
      </c>
      <c r="C47" s="104">
        <v>100203011</v>
      </c>
      <c r="D47" s="165" t="s">
        <v>18</v>
      </c>
      <c r="E47" s="142">
        <v>112</v>
      </c>
      <c r="F47" s="185">
        <f t="shared" si="0"/>
        <v>20.16</v>
      </c>
      <c r="G47" s="157">
        <f t="shared" si="1"/>
        <v>132.16</v>
      </c>
      <c r="H47" s="52">
        <v>20</v>
      </c>
      <c r="I47" s="53" t="e">
        <f>#REF!*(100+H47)/100</f>
        <v>#REF!</v>
      </c>
      <c r="J47" s="47">
        <v>101.48</v>
      </c>
      <c r="K47" s="48">
        <f t="shared" si="2"/>
        <v>76.78571428571429</v>
      </c>
    </row>
    <row r="48" spans="1:11" ht="15.75" customHeight="1">
      <c r="A48" s="175">
        <v>31</v>
      </c>
      <c r="B48" s="113" t="s">
        <v>37</v>
      </c>
      <c r="C48" s="105">
        <v>100203012</v>
      </c>
      <c r="D48" s="165" t="s">
        <v>18</v>
      </c>
      <c r="E48" s="142">
        <v>122</v>
      </c>
      <c r="F48" s="185">
        <f t="shared" si="0"/>
        <v>21.96</v>
      </c>
      <c r="G48" s="157">
        <f t="shared" si="1"/>
        <v>143.96</v>
      </c>
      <c r="H48" s="54">
        <f>F48</f>
        <v>21.96</v>
      </c>
      <c r="I48" s="55">
        <f>E48</f>
        <v>122</v>
      </c>
      <c r="J48" s="47">
        <v>100.3</v>
      </c>
      <c r="K48" s="48">
        <f t="shared" si="2"/>
        <v>69.67213114754098</v>
      </c>
    </row>
    <row r="49" spans="1:11" ht="15.75" customHeight="1">
      <c r="A49" s="175">
        <v>32</v>
      </c>
      <c r="B49" s="116" t="s">
        <v>38</v>
      </c>
      <c r="C49" s="108">
        <v>100203007</v>
      </c>
      <c r="D49" s="165" t="s">
        <v>18</v>
      </c>
      <c r="E49" s="149">
        <v>20</v>
      </c>
      <c r="F49" s="185">
        <f t="shared" si="0"/>
        <v>3.5999999999999996</v>
      </c>
      <c r="G49" s="157">
        <f t="shared" si="1"/>
        <v>23.6</v>
      </c>
      <c r="H49" s="99"/>
      <c r="I49" s="49"/>
      <c r="J49" s="47">
        <v>16.52</v>
      </c>
      <c r="K49" s="48">
        <f t="shared" si="2"/>
        <v>70</v>
      </c>
    </row>
    <row r="50" spans="1:11" ht="15.75" customHeight="1">
      <c r="A50" s="175">
        <v>33</v>
      </c>
      <c r="B50" s="116" t="s">
        <v>39</v>
      </c>
      <c r="C50" s="109">
        <v>100203008</v>
      </c>
      <c r="D50" s="165" t="s">
        <v>18</v>
      </c>
      <c r="E50" s="149">
        <v>20.5</v>
      </c>
      <c r="F50" s="185">
        <f t="shared" si="0"/>
        <v>3.69</v>
      </c>
      <c r="G50" s="157">
        <f t="shared" si="1"/>
        <v>24.19</v>
      </c>
      <c r="H50" s="99"/>
      <c r="I50" s="49"/>
      <c r="J50" s="47">
        <v>20.06</v>
      </c>
      <c r="K50" s="48">
        <f t="shared" si="2"/>
        <v>82.92682926829266</v>
      </c>
    </row>
    <row r="51" spans="1:11" ht="15.75" customHeight="1">
      <c r="A51" s="175">
        <v>34</v>
      </c>
      <c r="B51" s="115" t="s">
        <v>40</v>
      </c>
      <c r="C51" s="106">
        <v>100203009</v>
      </c>
      <c r="D51" s="165" t="s">
        <v>18</v>
      </c>
      <c r="E51" s="149">
        <v>61.6</v>
      </c>
      <c r="F51" s="185">
        <f t="shared" si="0"/>
        <v>11.088</v>
      </c>
      <c r="G51" s="157">
        <f t="shared" si="1"/>
        <v>72.688</v>
      </c>
      <c r="H51" s="99"/>
      <c r="I51" s="49"/>
      <c r="J51" s="47">
        <v>37.17</v>
      </c>
      <c r="K51" s="48">
        <f t="shared" si="2"/>
        <v>51.13636363636363</v>
      </c>
    </row>
    <row r="52" spans="1:11" ht="15.75" customHeight="1">
      <c r="A52" s="175">
        <v>35</v>
      </c>
      <c r="B52" s="118" t="s">
        <v>41</v>
      </c>
      <c r="C52" s="107">
        <v>100219377</v>
      </c>
      <c r="D52" s="165" t="s">
        <v>18</v>
      </c>
      <c r="E52" s="149">
        <v>2125</v>
      </c>
      <c r="F52" s="185">
        <f t="shared" si="0"/>
        <v>382.5</v>
      </c>
      <c r="G52" s="157">
        <f t="shared" si="1"/>
        <v>2507.5</v>
      </c>
      <c r="H52" s="99"/>
      <c r="I52" s="49"/>
      <c r="J52" s="47">
        <v>1844.34</v>
      </c>
      <c r="K52" s="48">
        <f t="shared" si="2"/>
        <v>73.55294117647058</v>
      </c>
    </row>
    <row r="53" spans="1:11" ht="15.75" customHeight="1">
      <c r="A53" s="175">
        <v>36</v>
      </c>
      <c r="B53" s="158" t="s">
        <v>94</v>
      </c>
      <c r="C53" s="169">
        <v>100207061</v>
      </c>
      <c r="D53" s="165" t="s">
        <v>18</v>
      </c>
      <c r="E53" s="144">
        <v>2500</v>
      </c>
      <c r="F53" s="185">
        <f t="shared" si="0"/>
        <v>450</v>
      </c>
      <c r="G53" s="157">
        <f>E53+F53</f>
        <v>2950</v>
      </c>
      <c r="H53" s="99"/>
      <c r="I53" s="49"/>
      <c r="J53" s="47"/>
      <c r="K53" s="48"/>
    </row>
    <row r="54" spans="1:11" s="41" customFormat="1" ht="15.75" customHeight="1">
      <c r="A54" s="175">
        <v>37</v>
      </c>
      <c r="B54" s="113" t="s">
        <v>42</v>
      </c>
      <c r="C54" s="104">
        <v>100219555</v>
      </c>
      <c r="D54" s="165" t="s">
        <v>18</v>
      </c>
      <c r="E54" s="142">
        <v>91</v>
      </c>
      <c r="F54" s="185">
        <f t="shared" si="0"/>
        <v>16.38</v>
      </c>
      <c r="G54" s="157">
        <f t="shared" si="1"/>
        <v>107.38</v>
      </c>
      <c r="H54" s="56">
        <v>20</v>
      </c>
      <c r="I54" s="57" t="e">
        <f>#REF!*(100+H54)/100</f>
        <v>#REF!</v>
      </c>
      <c r="J54" s="42">
        <v>143.96</v>
      </c>
      <c r="K54" s="40">
        <f t="shared" si="2"/>
        <v>134.06593406593407</v>
      </c>
    </row>
    <row r="55" spans="1:11" s="41" customFormat="1" ht="15.75" customHeight="1">
      <c r="A55" s="175">
        <v>38</v>
      </c>
      <c r="B55" s="113" t="s">
        <v>43</v>
      </c>
      <c r="C55" s="104">
        <v>100207085</v>
      </c>
      <c r="D55" s="165" t="s">
        <v>18</v>
      </c>
      <c r="E55" s="142">
        <v>15451</v>
      </c>
      <c r="F55" s="185">
        <f t="shared" si="0"/>
        <v>2781.18</v>
      </c>
      <c r="G55" s="157">
        <f t="shared" si="1"/>
        <v>18232.18</v>
      </c>
      <c r="H55" s="56">
        <v>20</v>
      </c>
      <c r="I55" s="57" t="e">
        <f>#REF!*(100+H55)/100</f>
        <v>#REF!</v>
      </c>
      <c r="J55" s="42">
        <v>13086.2</v>
      </c>
      <c r="K55" s="40">
        <f t="shared" si="2"/>
        <v>71.77528962526698</v>
      </c>
    </row>
    <row r="56" spans="1:11" s="41" customFormat="1" ht="15.75" customHeight="1">
      <c r="A56" s="175">
        <v>39</v>
      </c>
      <c r="B56" s="113" t="s">
        <v>44</v>
      </c>
      <c r="C56" s="104">
        <v>100219554</v>
      </c>
      <c r="D56" s="165" t="s">
        <v>18</v>
      </c>
      <c r="E56" s="142">
        <v>331</v>
      </c>
      <c r="F56" s="185">
        <f t="shared" si="0"/>
        <v>59.58</v>
      </c>
      <c r="G56" s="157">
        <f t="shared" si="1"/>
        <v>390.58</v>
      </c>
      <c r="H56" s="56">
        <v>20</v>
      </c>
      <c r="I56" s="57" t="e">
        <f>#REF!*(100+H56)/100</f>
        <v>#REF!</v>
      </c>
      <c r="J56" s="42">
        <v>331.58</v>
      </c>
      <c r="K56" s="40">
        <f t="shared" si="2"/>
        <v>84.89425981873111</v>
      </c>
    </row>
    <row r="57" spans="1:11" s="41" customFormat="1" ht="15.75" customHeight="1">
      <c r="A57" s="175">
        <v>40</v>
      </c>
      <c r="B57" s="112" t="s">
        <v>45</v>
      </c>
      <c r="C57" s="103">
        <v>100219509</v>
      </c>
      <c r="D57" s="165" t="s">
        <v>18</v>
      </c>
      <c r="E57" s="141">
        <v>8.5</v>
      </c>
      <c r="F57" s="185">
        <f t="shared" si="0"/>
        <v>1.53</v>
      </c>
      <c r="G57" s="157">
        <f t="shared" si="1"/>
        <v>10.03</v>
      </c>
      <c r="H57" s="58"/>
      <c r="I57" s="59"/>
      <c r="J57" s="42">
        <v>8.73</v>
      </c>
      <c r="K57" s="40">
        <f t="shared" si="2"/>
        <v>87.03888334995015</v>
      </c>
    </row>
    <row r="58" spans="1:11" s="41" customFormat="1" ht="15.75" customHeight="1">
      <c r="A58" s="175">
        <v>41</v>
      </c>
      <c r="B58" s="116" t="s">
        <v>46</v>
      </c>
      <c r="C58" s="109">
        <v>100219510</v>
      </c>
      <c r="D58" s="165" t="s">
        <v>18</v>
      </c>
      <c r="E58" s="150">
        <v>20.5</v>
      </c>
      <c r="F58" s="185">
        <f t="shared" si="0"/>
        <v>3.69</v>
      </c>
      <c r="G58" s="157">
        <f t="shared" si="1"/>
        <v>24.19</v>
      </c>
      <c r="H58" s="96"/>
      <c r="I58" s="60"/>
      <c r="J58" s="42">
        <v>24.78</v>
      </c>
      <c r="K58" s="40">
        <f t="shared" si="2"/>
        <v>102.4390243902439</v>
      </c>
    </row>
    <row r="59" spans="1:11" s="41" customFormat="1" ht="15.75" customHeight="1">
      <c r="A59" s="175">
        <v>42</v>
      </c>
      <c r="B59" s="161" t="s">
        <v>110</v>
      </c>
      <c r="C59" s="169">
        <v>100219560</v>
      </c>
      <c r="D59" s="165" t="s">
        <v>18</v>
      </c>
      <c r="E59" s="144">
        <v>8.5</v>
      </c>
      <c r="F59" s="185">
        <f t="shared" si="0"/>
        <v>1.53</v>
      </c>
      <c r="G59" s="157">
        <f>E59+F59</f>
        <v>10.03</v>
      </c>
      <c r="H59" s="98"/>
      <c r="I59" s="61"/>
      <c r="J59" s="47"/>
      <c r="K59" s="48"/>
    </row>
    <row r="60" spans="1:11" s="41" customFormat="1" ht="15.75" customHeight="1">
      <c r="A60" s="175">
        <v>43</v>
      </c>
      <c r="B60" s="158" t="s">
        <v>93</v>
      </c>
      <c r="C60" s="169">
        <v>100219452</v>
      </c>
      <c r="D60" s="165" t="s">
        <v>18</v>
      </c>
      <c r="E60" s="144">
        <v>11</v>
      </c>
      <c r="F60" s="185">
        <f t="shared" si="0"/>
        <v>1.98</v>
      </c>
      <c r="G60" s="157">
        <f>E60+F60</f>
        <v>12.98</v>
      </c>
      <c r="H60" s="98"/>
      <c r="I60" s="61"/>
      <c r="J60" s="47"/>
      <c r="K60" s="48"/>
    </row>
    <row r="61" spans="1:11" s="41" customFormat="1" ht="15.75" customHeight="1">
      <c r="A61" s="175">
        <v>44</v>
      </c>
      <c r="B61" s="112" t="s">
        <v>47</v>
      </c>
      <c r="C61" s="103">
        <v>100219003</v>
      </c>
      <c r="D61" s="165" t="s">
        <v>18</v>
      </c>
      <c r="E61" s="141">
        <v>29</v>
      </c>
      <c r="F61" s="185">
        <f t="shared" si="0"/>
        <v>5.22</v>
      </c>
      <c r="G61" s="157">
        <f t="shared" si="1"/>
        <v>34.22</v>
      </c>
      <c r="H61" s="62"/>
      <c r="I61" s="63"/>
      <c r="J61" s="47">
        <v>23.6</v>
      </c>
      <c r="K61" s="48">
        <f t="shared" si="2"/>
        <v>68.96551724137932</v>
      </c>
    </row>
    <row r="62" spans="1:11" s="41" customFormat="1" ht="15.75" customHeight="1">
      <c r="A62" s="175">
        <v>45</v>
      </c>
      <c r="B62" s="115" t="s">
        <v>48</v>
      </c>
      <c r="C62" s="106">
        <v>100219321</v>
      </c>
      <c r="D62" s="165" t="s">
        <v>18</v>
      </c>
      <c r="E62" s="150">
        <v>32.5</v>
      </c>
      <c r="F62" s="185">
        <f t="shared" si="0"/>
        <v>5.85</v>
      </c>
      <c r="G62" s="157">
        <f t="shared" si="1"/>
        <v>38.35</v>
      </c>
      <c r="H62" s="96"/>
      <c r="I62" s="60"/>
      <c r="J62" s="42">
        <v>49.56</v>
      </c>
      <c r="K62" s="40">
        <f t="shared" si="2"/>
        <v>129.23076923076923</v>
      </c>
    </row>
    <row r="63" spans="1:11" s="41" customFormat="1" ht="15.75" customHeight="1">
      <c r="A63" s="175">
        <v>46</v>
      </c>
      <c r="B63" s="158" t="s">
        <v>91</v>
      </c>
      <c r="C63" s="169">
        <v>100219479</v>
      </c>
      <c r="D63" s="165" t="s">
        <v>18</v>
      </c>
      <c r="E63" s="144">
        <v>11</v>
      </c>
      <c r="F63" s="185">
        <f t="shared" si="0"/>
        <v>1.98</v>
      </c>
      <c r="G63" s="157">
        <f>E63+F63</f>
        <v>12.98</v>
      </c>
      <c r="H63" s="96"/>
      <c r="I63" s="60"/>
      <c r="J63" s="42"/>
      <c r="K63" s="40"/>
    </row>
    <row r="64" spans="1:11" s="41" customFormat="1" ht="15.75" customHeight="1">
      <c r="A64" s="175">
        <v>47</v>
      </c>
      <c r="B64" s="112" t="s">
        <v>49</v>
      </c>
      <c r="C64" s="103">
        <v>100219454</v>
      </c>
      <c r="D64" s="165" t="s">
        <v>18</v>
      </c>
      <c r="E64" s="141">
        <v>1539</v>
      </c>
      <c r="F64" s="185">
        <f t="shared" si="0"/>
        <v>277.02</v>
      </c>
      <c r="G64" s="157">
        <f t="shared" si="1"/>
        <v>1816.02</v>
      </c>
      <c r="H64" s="62"/>
      <c r="I64" s="63"/>
      <c r="J64" s="47">
        <v>1512.76</v>
      </c>
      <c r="K64" s="48">
        <f t="shared" si="2"/>
        <v>83.30084470435347</v>
      </c>
    </row>
    <row r="65" spans="1:12" s="41" customFormat="1" ht="15.75" customHeight="1">
      <c r="A65" s="175">
        <v>48</v>
      </c>
      <c r="B65" s="120" t="s">
        <v>50</v>
      </c>
      <c r="C65" s="103">
        <v>100219436</v>
      </c>
      <c r="D65" s="165" t="s">
        <v>18</v>
      </c>
      <c r="E65" s="150">
        <v>34445</v>
      </c>
      <c r="F65" s="185">
        <f t="shared" si="0"/>
        <v>6200.099999999999</v>
      </c>
      <c r="G65" s="157">
        <f t="shared" si="1"/>
        <v>40645.1</v>
      </c>
      <c r="H65" s="98"/>
      <c r="I65" s="61"/>
      <c r="J65" s="47">
        <v>28225.6</v>
      </c>
      <c r="K65" s="48">
        <f t="shared" si="2"/>
        <v>69.44404122514153</v>
      </c>
      <c r="L65" s="64"/>
    </row>
    <row r="66" spans="1:12" s="41" customFormat="1" ht="15.75" customHeight="1">
      <c r="A66" s="175">
        <v>49</v>
      </c>
      <c r="B66" s="115" t="s">
        <v>119</v>
      </c>
      <c r="C66" s="106">
        <v>100219672</v>
      </c>
      <c r="D66" s="165" t="s">
        <v>18</v>
      </c>
      <c r="E66" s="150">
        <v>2780</v>
      </c>
      <c r="F66" s="185">
        <f t="shared" si="0"/>
        <v>500.4</v>
      </c>
      <c r="G66" s="157">
        <f t="shared" si="1"/>
        <v>3280.4</v>
      </c>
      <c r="H66" s="96"/>
      <c r="I66" s="60"/>
      <c r="J66" s="42">
        <v>2617.24</v>
      </c>
      <c r="K66" s="40">
        <f t="shared" si="2"/>
        <v>79.78417266187049</v>
      </c>
      <c r="L66" s="64"/>
    </row>
    <row r="67" spans="1:12" s="41" customFormat="1" ht="15.75" customHeight="1">
      <c r="A67" s="175">
        <v>50</v>
      </c>
      <c r="B67" s="158" t="s">
        <v>118</v>
      </c>
      <c r="C67" s="169">
        <v>100219643</v>
      </c>
      <c r="D67" s="165" t="s">
        <v>18</v>
      </c>
      <c r="E67" s="144">
        <v>1872</v>
      </c>
      <c r="F67" s="185">
        <f t="shared" si="0"/>
        <v>336.96</v>
      </c>
      <c r="G67" s="157">
        <f>E67+F67</f>
        <v>2208.96</v>
      </c>
      <c r="H67" s="96"/>
      <c r="I67" s="60"/>
      <c r="J67" s="42"/>
      <c r="K67" s="40"/>
      <c r="L67" s="64"/>
    </row>
    <row r="68" spans="1:12" s="41" customFormat="1" ht="15.75" customHeight="1">
      <c r="A68" s="175">
        <v>51</v>
      </c>
      <c r="B68" s="119" t="s">
        <v>51</v>
      </c>
      <c r="C68" s="106">
        <v>100207002</v>
      </c>
      <c r="D68" s="165" t="s">
        <v>18</v>
      </c>
      <c r="E68" s="150">
        <v>14.5</v>
      </c>
      <c r="F68" s="185">
        <f t="shared" si="0"/>
        <v>2.61</v>
      </c>
      <c r="G68" s="157">
        <f t="shared" si="1"/>
        <v>17.11</v>
      </c>
      <c r="H68" s="96"/>
      <c r="I68" s="60"/>
      <c r="J68" s="42">
        <v>27.14</v>
      </c>
      <c r="K68" s="40">
        <f t="shared" si="2"/>
        <v>158.6206896551724</v>
      </c>
      <c r="L68" s="64"/>
    </row>
    <row r="69" spans="1:11" s="41" customFormat="1" ht="15.75" customHeight="1">
      <c r="A69" s="175">
        <v>52</v>
      </c>
      <c r="B69" s="112" t="s">
        <v>52</v>
      </c>
      <c r="C69" s="103">
        <v>100205014</v>
      </c>
      <c r="D69" s="165" t="s">
        <v>18</v>
      </c>
      <c r="E69" s="141">
        <v>90</v>
      </c>
      <c r="F69" s="185">
        <f t="shared" si="0"/>
        <v>16.2</v>
      </c>
      <c r="G69" s="157">
        <f t="shared" si="1"/>
        <v>106.2</v>
      </c>
      <c r="H69" s="65">
        <f>F69</f>
        <v>16.2</v>
      </c>
      <c r="I69" s="66">
        <f>E69</f>
        <v>90</v>
      </c>
      <c r="J69" s="42">
        <v>41.3</v>
      </c>
      <c r="K69" s="40">
        <f t="shared" si="2"/>
        <v>38.888888888888886</v>
      </c>
    </row>
    <row r="70" spans="1:11" s="41" customFormat="1" ht="15.75" customHeight="1">
      <c r="A70" s="175">
        <v>53</v>
      </c>
      <c r="B70" s="112" t="s">
        <v>120</v>
      </c>
      <c r="C70" s="103">
        <v>100205118</v>
      </c>
      <c r="D70" s="165" t="s">
        <v>18</v>
      </c>
      <c r="E70" s="141">
        <v>18</v>
      </c>
      <c r="F70" s="185">
        <f t="shared" si="0"/>
        <v>3.2399999999999998</v>
      </c>
      <c r="G70" s="157">
        <f>E70+F70</f>
        <v>21.24</v>
      </c>
      <c r="H70" s="65">
        <f>F70</f>
        <v>3.2399999999999998</v>
      </c>
      <c r="I70" s="66">
        <f>E70</f>
        <v>18</v>
      </c>
      <c r="J70" s="42">
        <v>41.3</v>
      </c>
      <c r="K70" s="40">
        <f>J70/G70*100</f>
        <v>194.44444444444443</v>
      </c>
    </row>
    <row r="71" spans="1:11" s="41" customFormat="1" ht="15.75" customHeight="1">
      <c r="A71" s="175">
        <v>54</v>
      </c>
      <c r="B71" s="112" t="s">
        <v>53</v>
      </c>
      <c r="C71" s="103">
        <v>100205027</v>
      </c>
      <c r="D71" s="165" t="s">
        <v>18</v>
      </c>
      <c r="E71" s="141">
        <v>136</v>
      </c>
      <c r="F71" s="185">
        <f t="shared" si="0"/>
        <v>24.48</v>
      </c>
      <c r="G71" s="157">
        <f t="shared" si="1"/>
        <v>160.48</v>
      </c>
      <c r="H71" s="65"/>
      <c r="I71" s="67"/>
      <c r="J71" s="42">
        <v>236</v>
      </c>
      <c r="K71" s="40">
        <f t="shared" si="2"/>
        <v>147.05882352941177</v>
      </c>
    </row>
    <row r="72" spans="1:11" s="41" customFormat="1" ht="15.75" customHeight="1">
      <c r="A72" s="175">
        <v>55</v>
      </c>
      <c r="B72" s="162" t="s">
        <v>54</v>
      </c>
      <c r="C72" s="104">
        <v>100205029</v>
      </c>
      <c r="D72" s="166" t="s">
        <v>18</v>
      </c>
      <c r="E72" s="151">
        <v>70</v>
      </c>
      <c r="F72" s="186">
        <f t="shared" si="0"/>
        <v>12.6</v>
      </c>
      <c r="G72" s="176">
        <f t="shared" si="1"/>
        <v>82.6</v>
      </c>
      <c r="H72" s="65"/>
      <c r="I72" s="66"/>
      <c r="J72" s="42">
        <v>135.7</v>
      </c>
      <c r="K72" s="40">
        <f t="shared" si="2"/>
        <v>164.28571428571428</v>
      </c>
    </row>
    <row r="73" spans="1:12" s="41" customFormat="1" ht="15.75" customHeight="1">
      <c r="A73" s="175">
        <v>56</v>
      </c>
      <c r="B73" s="121" t="s">
        <v>55</v>
      </c>
      <c r="C73" s="106">
        <v>100205079</v>
      </c>
      <c r="D73" s="165" t="s">
        <v>18</v>
      </c>
      <c r="E73" s="150">
        <v>110</v>
      </c>
      <c r="F73" s="185">
        <f t="shared" si="0"/>
        <v>19.8</v>
      </c>
      <c r="G73" s="157">
        <f t="shared" si="1"/>
        <v>129.8</v>
      </c>
      <c r="H73" s="173"/>
      <c r="I73" s="68"/>
      <c r="J73" s="42">
        <v>56.64</v>
      </c>
      <c r="K73" s="40">
        <f t="shared" si="2"/>
        <v>43.63636363636363</v>
      </c>
      <c r="L73" s="64"/>
    </row>
    <row r="74" spans="1:12" s="41" customFormat="1" ht="15.75" customHeight="1">
      <c r="A74" s="175">
        <v>57</v>
      </c>
      <c r="B74" s="115" t="s">
        <v>56</v>
      </c>
      <c r="C74" s="106">
        <v>100219328</v>
      </c>
      <c r="D74" s="165" t="s">
        <v>18</v>
      </c>
      <c r="E74" s="150">
        <v>18605</v>
      </c>
      <c r="F74" s="185">
        <f t="shared" si="0"/>
        <v>3348.9</v>
      </c>
      <c r="G74" s="157">
        <f t="shared" si="1"/>
        <v>21953.9</v>
      </c>
      <c r="H74" s="100"/>
      <c r="I74" s="69"/>
      <c r="J74" s="47">
        <v>15245.6</v>
      </c>
      <c r="K74" s="48">
        <f t="shared" si="2"/>
        <v>69.44369793066379</v>
      </c>
      <c r="L74" s="64"/>
    </row>
    <row r="75" spans="1:12" s="41" customFormat="1" ht="15.75" customHeight="1">
      <c r="A75" s="175">
        <v>58</v>
      </c>
      <c r="B75" s="163" t="s">
        <v>97</v>
      </c>
      <c r="C75" s="169">
        <v>100219432</v>
      </c>
      <c r="D75" s="165" t="s">
        <v>18</v>
      </c>
      <c r="E75" s="182">
        <v>6500</v>
      </c>
      <c r="F75" s="185">
        <f t="shared" si="0"/>
        <v>1170</v>
      </c>
      <c r="G75" s="157">
        <f>E75+F75</f>
        <v>7670</v>
      </c>
      <c r="H75" s="100"/>
      <c r="I75" s="69"/>
      <c r="J75" s="47"/>
      <c r="K75" s="48"/>
      <c r="L75" s="64"/>
    </row>
    <row r="76" spans="1:11" s="41" customFormat="1" ht="15.75" customHeight="1">
      <c r="A76" s="175">
        <v>59</v>
      </c>
      <c r="B76" s="113" t="s">
        <v>57</v>
      </c>
      <c r="C76" s="104">
        <v>100217016</v>
      </c>
      <c r="D76" s="165" t="s">
        <v>18</v>
      </c>
      <c r="E76" s="142">
        <v>382</v>
      </c>
      <c r="F76" s="185">
        <f t="shared" si="0"/>
        <v>68.75999999999999</v>
      </c>
      <c r="G76" s="157">
        <f t="shared" si="1"/>
        <v>450.76</v>
      </c>
      <c r="H76" s="37">
        <f>F76</f>
        <v>68.75999999999999</v>
      </c>
      <c r="I76" s="51">
        <f>E76</f>
        <v>382</v>
      </c>
      <c r="J76" s="42">
        <v>724.52</v>
      </c>
      <c r="K76" s="40">
        <f t="shared" si="2"/>
        <v>160.7329842931937</v>
      </c>
    </row>
    <row r="77" spans="1:11" s="41" customFormat="1" ht="15.75" customHeight="1">
      <c r="A77" s="175">
        <v>60</v>
      </c>
      <c r="B77" s="113" t="s">
        <v>58</v>
      </c>
      <c r="C77" s="104">
        <v>100201013</v>
      </c>
      <c r="D77" s="165" t="s">
        <v>18</v>
      </c>
      <c r="E77" s="142">
        <v>130</v>
      </c>
      <c r="F77" s="185">
        <f t="shared" si="0"/>
        <v>23.4</v>
      </c>
      <c r="G77" s="157">
        <f t="shared" si="1"/>
        <v>153.4</v>
      </c>
      <c r="H77" s="37">
        <f>F77</f>
        <v>23.4</v>
      </c>
      <c r="I77" s="51">
        <f>E77</f>
        <v>130</v>
      </c>
      <c r="J77" s="42">
        <v>191.16</v>
      </c>
      <c r="K77" s="40">
        <f t="shared" si="2"/>
        <v>124.61538461538461</v>
      </c>
    </row>
    <row r="78" spans="1:11" s="41" customFormat="1" ht="15.75" customHeight="1">
      <c r="A78" s="175">
        <v>61</v>
      </c>
      <c r="B78" s="158" t="s">
        <v>89</v>
      </c>
      <c r="C78" s="169">
        <v>100201016</v>
      </c>
      <c r="D78" s="165" t="s">
        <v>18</v>
      </c>
      <c r="E78" s="144">
        <v>408</v>
      </c>
      <c r="F78" s="185">
        <f t="shared" si="0"/>
        <v>73.44</v>
      </c>
      <c r="G78" s="157">
        <f>E78+F78</f>
        <v>481.44</v>
      </c>
      <c r="H78" s="37"/>
      <c r="I78" s="95"/>
      <c r="J78" s="42"/>
      <c r="K78" s="40"/>
    </row>
    <row r="79" spans="1:11" s="41" customFormat="1" ht="15.75" customHeight="1">
      <c r="A79" s="175">
        <v>62</v>
      </c>
      <c r="B79" s="116" t="s">
        <v>59</v>
      </c>
      <c r="C79" s="110" t="s">
        <v>60</v>
      </c>
      <c r="D79" s="165" t="s">
        <v>18</v>
      </c>
      <c r="E79" s="146">
        <v>215</v>
      </c>
      <c r="F79" s="185">
        <f t="shared" si="0"/>
        <v>38.699999999999996</v>
      </c>
      <c r="G79" s="157">
        <f t="shared" si="1"/>
        <v>253.7</v>
      </c>
      <c r="H79" s="97"/>
      <c r="I79" s="49">
        <f aca="true" t="shared" si="3" ref="I79:I86">G79</f>
        <v>253.7</v>
      </c>
      <c r="J79" s="47">
        <v>181.72</v>
      </c>
      <c r="K79" s="48">
        <f t="shared" si="2"/>
        <v>71.6279069767442</v>
      </c>
    </row>
    <row r="80" spans="1:11" s="41" customFormat="1" ht="15.75" customHeight="1">
      <c r="A80" s="175">
        <v>63</v>
      </c>
      <c r="B80" s="116" t="s">
        <v>61</v>
      </c>
      <c r="C80" s="110" t="s">
        <v>62</v>
      </c>
      <c r="D80" s="165" t="s">
        <v>18</v>
      </c>
      <c r="E80" s="146">
        <v>323</v>
      </c>
      <c r="F80" s="185">
        <f t="shared" si="0"/>
        <v>58.14</v>
      </c>
      <c r="G80" s="157">
        <f t="shared" si="1"/>
        <v>381.14</v>
      </c>
      <c r="H80" s="97"/>
      <c r="I80" s="49">
        <f t="shared" si="3"/>
        <v>381.14</v>
      </c>
      <c r="J80" s="47">
        <v>280.84</v>
      </c>
      <c r="K80" s="48">
        <f t="shared" si="2"/>
        <v>73.68421052631578</v>
      </c>
    </row>
    <row r="81" spans="1:11" s="41" customFormat="1" ht="15.75" customHeight="1">
      <c r="A81" s="175">
        <v>64</v>
      </c>
      <c r="B81" s="116" t="s">
        <v>63</v>
      </c>
      <c r="C81" s="110" t="s">
        <v>64</v>
      </c>
      <c r="D81" s="165" t="s">
        <v>18</v>
      </c>
      <c r="E81" s="146">
        <v>292</v>
      </c>
      <c r="F81" s="185">
        <f t="shared" si="0"/>
        <v>52.559999999999995</v>
      </c>
      <c r="G81" s="157">
        <f t="shared" si="1"/>
        <v>344.56</v>
      </c>
      <c r="H81" s="97"/>
      <c r="I81" s="49">
        <f t="shared" si="3"/>
        <v>344.56</v>
      </c>
      <c r="J81" s="47">
        <v>243.08</v>
      </c>
      <c r="K81" s="48">
        <f t="shared" si="2"/>
        <v>70.54794520547945</v>
      </c>
    </row>
    <row r="82" spans="1:11" s="41" customFormat="1" ht="15.75" customHeight="1">
      <c r="A82" s="175">
        <v>65</v>
      </c>
      <c r="B82" s="116" t="s">
        <v>65</v>
      </c>
      <c r="C82" s="110">
        <v>100201014</v>
      </c>
      <c r="D82" s="165" t="s">
        <v>18</v>
      </c>
      <c r="E82" s="146">
        <v>93</v>
      </c>
      <c r="F82" s="185">
        <f t="shared" si="0"/>
        <v>16.74</v>
      </c>
      <c r="G82" s="157">
        <f t="shared" si="1"/>
        <v>109.74</v>
      </c>
      <c r="H82" s="174"/>
      <c r="I82" s="50">
        <f t="shared" si="3"/>
        <v>109.74</v>
      </c>
      <c r="J82" s="42">
        <v>82.6</v>
      </c>
      <c r="K82" s="40">
        <f t="shared" si="2"/>
        <v>75.26881720430107</v>
      </c>
    </row>
    <row r="83" spans="1:11" s="41" customFormat="1" ht="15.75" customHeight="1">
      <c r="A83" s="175">
        <v>66</v>
      </c>
      <c r="B83" s="116" t="s">
        <v>66</v>
      </c>
      <c r="C83" s="111">
        <v>100201004</v>
      </c>
      <c r="D83" s="165" t="s">
        <v>18</v>
      </c>
      <c r="E83" s="146">
        <v>90</v>
      </c>
      <c r="F83" s="185">
        <f t="shared" si="0"/>
        <v>16.2</v>
      </c>
      <c r="G83" s="157">
        <f t="shared" si="1"/>
        <v>106.2</v>
      </c>
      <c r="H83" s="97"/>
      <c r="I83" s="49">
        <f t="shared" si="3"/>
        <v>106.2</v>
      </c>
      <c r="J83" s="47">
        <v>70.8</v>
      </c>
      <c r="K83" s="48">
        <f t="shared" si="2"/>
        <v>66.66666666666666</v>
      </c>
    </row>
    <row r="84" spans="1:11" s="41" customFormat="1" ht="15.75" customHeight="1">
      <c r="A84" s="175">
        <v>67</v>
      </c>
      <c r="B84" s="158" t="s">
        <v>90</v>
      </c>
      <c r="C84" s="169">
        <v>100201025</v>
      </c>
      <c r="D84" s="165" t="s">
        <v>18</v>
      </c>
      <c r="E84" s="152">
        <v>450</v>
      </c>
      <c r="F84" s="185">
        <f aca="true" t="shared" si="4" ref="F84:F112">E84*0.18</f>
        <v>81</v>
      </c>
      <c r="G84" s="157">
        <f>E84+F84</f>
        <v>531</v>
      </c>
      <c r="H84" s="97"/>
      <c r="I84" s="49"/>
      <c r="J84" s="47"/>
      <c r="K84" s="48"/>
    </row>
    <row r="85" spans="1:11" s="41" customFormat="1" ht="15.75" customHeight="1">
      <c r="A85" s="175">
        <v>68</v>
      </c>
      <c r="B85" s="116" t="s">
        <v>67</v>
      </c>
      <c r="C85" s="109">
        <v>100201012</v>
      </c>
      <c r="D85" s="165" t="s">
        <v>18</v>
      </c>
      <c r="E85" s="146">
        <v>145</v>
      </c>
      <c r="F85" s="185">
        <f t="shared" si="4"/>
        <v>26.099999999999998</v>
      </c>
      <c r="G85" s="157">
        <f aca="true" t="shared" si="5" ref="G85:G112">E85+F85</f>
        <v>171.1</v>
      </c>
      <c r="H85" s="174"/>
      <c r="I85" s="50">
        <f t="shared" si="3"/>
        <v>171.1</v>
      </c>
      <c r="J85" s="42">
        <v>138.06</v>
      </c>
      <c r="K85" s="40">
        <f aca="true" t="shared" si="6" ref="K85:K112">J85/G85*100</f>
        <v>80.6896551724138</v>
      </c>
    </row>
    <row r="86" spans="1:11" s="41" customFormat="1" ht="15.75" customHeight="1">
      <c r="A86" s="175">
        <v>69</v>
      </c>
      <c r="B86" s="115" t="s">
        <v>68</v>
      </c>
      <c r="C86" s="106">
        <v>100201023</v>
      </c>
      <c r="D86" s="165" t="s">
        <v>18</v>
      </c>
      <c r="E86" s="146">
        <v>400</v>
      </c>
      <c r="F86" s="185">
        <f t="shared" si="4"/>
        <v>72</v>
      </c>
      <c r="G86" s="157">
        <f t="shared" si="5"/>
        <v>472</v>
      </c>
      <c r="H86" s="97"/>
      <c r="I86" s="49">
        <f t="shared" si="3"/>
        <v>472</v>
      </c>
      <c r="J86" s="47">
        <v>451.94</v>
      </c>
      <c r="K86" s="48">
        <f t="shared" si="6"/>
        <v>95.75</v>
      </c>
    </row>
    <row r="87" spans="1:11" s="41" customFormat="1" ht="15.75" customHeight="1">
      <c r="A87" s="175">
        <v>70</v>
      </c>
      <c r="B87" s="113" t="s">
        <v>69</v>
      </c>
      <c r="C87" s="104">
        <v>100219060</v>
      </c>
      <c r="D87" s="165" t="s">
        <v>18</v>
      </c>
      <c r="E87" s="142">
        <v>44.5</v>
      </c>
      <c r="F87" s="185">
        <f t="shared" si="4"/>
        <v>8.01</v>
      </c>
      <c r="G87" s="157">
        <f t="shared" si="5"/>
        <v>52.51</v>
      </c>
      <c r="H87" s="52">
        <v>20</v>
      </c>
      <c r="I87" s="70" t="e">
        <f>#REF!*(100+H87)/100</f>
        <v>#REF!</v>
      </c>
      <c r="J87" s="47">
        <v>43.66</v>
      </c>
      <c r="K87" s="48">
        <f t="shared" si="6"/>
        <v>83.14606741573033</v>
      </c>
    </row>
    <row r="88" spans="1:11" ht="15.75" customHeight="1">
      <c r="A88" s="175">
        <v>71</v>
      </c>
      <c r="B88" s="114" t="s">
        <v>111</v>
      </c>
      <c r="C88" s="105">
        <v>100219019</v>
      </c>
      <c r="D88" s="165" t="s">
        <v>18</v>
      </c>
      <c r="E88" s="143">
        <v>168</v>
      </c>
      <c r="F88" s="185">
        <f t="shared" si="4"/>
        <v>30.24</v>
      </c>
      <c r="G88" s="157">
        <f t="shared" si="5"/>
        <v>198.24</v>
      </c>
      <c r="H88" s="52">
        <v>20</v>
      </c>
      <c r="I88" s="71" t="e">
        <f>#REF!*(100+H88)/100</f>
        <v>#REF!</v>
      </c>
      <c r="J88" s="47">
        <v>158.12</v>
      </c>
      <c r="K88" s="48">
        <f t="shared" si="6"/>
        <v>79.76190476190476</v>
      </c>
    </row>
    <row r="89" spans="1:11" ht="15.75" customHeight="1">
      <c r="A89" s="175">
        <v>72</v>
      </c>
      <c r="B89" s="114" t="s">
        <v>70</v>
      </c>
      <c r="C89" s="105">
        <v>100219014</v>
      </c>
      <c r="D89" s="165" t="s">
        <v>18</v>
      </c>
      <c r="E89" s="143">
        <v>43</v>
      </c>
      <c r="F89" s="185">
        <f t="shared" si="4"/>
        <v>7.739999999999999</v>
      </c>
      <c r="G89" s="157">
        <f t="shared" si="5"/>
        <v>50.74</v>
      </c>
      <c r="H89" s="52">
        <v>20</v>
      </c>
      <c r="I89" s="71" t="e">
        <f>#REF!*(100+H89)/100</f>
        <v>#REF!</v>
      </c>
      <c r="J89" s="47">
        <v>37.76</v>
      </c>
      <c r="K89" s="48">
        <f t="shared" si="6"/>
        <v>74.41860465116278</v>
      </c>
    </row>
    <row r="90" spans="1:11" ht="15.75" customHeight="1">
      <c r="A90" s="175">
        <v>73</v>
      </c>
      <c r="B90" s="158" t="s">
        <v>98</v>
      </c>
      <c r="C90" s="169">
        <v>100219016</v>
      </c>
      <c r="D90" s="165" t="s">
        <v>18</v>
      </c>
      <c r="E90" s="144">
        <v>58</v>
      </c>
      <c r="F90" s="185">
        <f t="shared" si="4"/>
        <v>10.44</v>
      </c>
      <c r="G90" s="157">
        <f>E90+F90</f>
        <v>68.44</v>
      </c>
      <c r="H90" s="52"/>
      <c r="I90" s="70"/>
      <c r="J90" s="47"/>
      <c r="K90" s="48"/>
    </row>
    <row r="91" spans="1:11" ht="15.75" customHeight="1">
      <c r="A91" s="175">
        <v>74</v>
      </c>
      <c r="B91" s="158" t="s">
        <v>105</v>
      </c>
      <c r="C91" s="169">
        <v>100219010</v>
      </c>
      <c r="D91" s="165" t="s">
        <v>18</v>
      </c>
      <c r="E91" s="144">
        <v>201</v>
      </c>
      <c r="F91" s="185">
        <f t="shared" si="4"/>
        <v>36.18</v>
      </c>
      <c r="G91" s="157">
        <f>E91+F91</f>
        <v>237.18</v>
      </c>
      <c r="H91" s="44">
        <f>G91*0.18</f>
        <v>42.6924</v>
      </c>
      <c r="I91" s="45">
        <f>G91+H91</f>
        <v>279.8724</v>
      </c>
      <c r="J91" s="44">
        <f>I91*0.18</f>
        <v>50.377032</v>
      </c>
      <c r="K91" s="45">
        <f>I91+J91</f>
        <v>330.249432</v>
      </c>
    </row>
    <row r="92" spans="1:11" ht="15.75" customHeight="1">
      <c r="A92" s="175">
        <v>75</v>
      </c>
      <c r="B92" s="158" t="s">
        <v>106</v>
      </c>
      <c r="C92" s="169">
        <v>100219638</v>
      </c>
      <c r="D92" s="165" t="s">
        <v>18</v>
      </c>
      <c r="E92" s="144">
        <v>446</v>
      </c>
      <c r="F92" s="185">
        <f t="shared" si="4"/>
        <v>80.28</v>
      </c>
      <c r="G92" s="157">
        <f>E92+F92</f>
        <v>526.28</v>
      </c>
      <c r="H92" s="52"/>
      <c r="I92" s="70"/>
      <c r="J92" s="47"/>
      <c r="K92" s="48"/>
    </row>
    <row r="93" spans="1:11" s="41" customFormat="1" ht="15.75" customHeight="1">
      <c r="A93" s="175">
        <v>76</v>
      </c>
      <c r="B93" s="115" t="s">
        <v>71</v>
      </c>
      <c r="C93" s="106">
        <v>100207070</v>
      </c>
      <c r="D93" s="165" t="s">
        <v>18</v>
      </c>
      <c r="E93" s="153">
        <v>64872</v>
      </c>
      <c r="F93" s="185">
        <f t="shared" si="4"/>
        <v>11676.96</v>
      </c>
      <c r="G93" s="157">
        <f t="shared" si="5"/>
        <v>76548.95999999999</v>
      </c>
      <c r="H93" s="97"/>
      <c r="I93" s="49">
        <f>G93</f>
        <v>76548.95999999999</v>
      </c>
      <c r="J93" s="47">
        <v>53159</v>
      </c>
      <c r="K93" s="48">
        <f t="shared" si="6"/>
        <v>69.44444444444446</v>
      </c>
    </row>
    <row r="94" spans="1:11" s="41" customFormat="1" ht="15.75" customHeight="1">
      <c r="A94" s="175">
        <v>77</v>
      </c>
      <c r="B94" s="115" t="s">
        <v>72</v>
      </c>
      <c r="C94" s="106">
        <v>100205089</v>
      </c>
      <c r="D94" s="165" t="s">
        <v>18</v>
      </c>
      <c r="E94" s="146">
        <v>390</v>
      </c>
      <c r="F94" s="185">
        <f t="shared" si="4"/>
        <v>70.2</v>
      </c>
      <c r="G94" s="157">
        <f t="shared" si="5"/>
        <v>460.2</v>
      </c>
      <c r="H94" s="174"/>
      <c r="I94" s="50"/>
      <c r="J94" s="42">
        <v>484.98</v>
      </c>
      <c r="K94" s="40">
        <f t="shared" si="6"/>
        <v>105.38461538461539</v>
      </c>
    </row>
    <row r="95" spans="1:11" s="41" customFormat="1" ht="15.75" customHeight="1">
      <c r="A95" s="175">
        <v>78</v>
      </c>
      <c r="B95" s="119" t="s">
        <v>73</v>
      </c>
      <c r="C95" s="106">
        <v>100205090</v>
      </c>
      <c r="D95" s="165" t="s">
        <v>18</v>
      </c>
      <c r="E95" s="146">
        <v>281</v>
      </c>
      <c r="F95" s="185">
        <f t="shared" si="4"/>
        <v>50.58</v>
      </c>
      <c r="G95" s="157">
        <f t="shared" si="5"/>
        <v>331.58</v>
      </c>
      <c r="H95" s="174"/>
      <c r="I95" s="50"/>
      <c r="J95" s="42">
        <v>306.8</v>
      </c>
      <c r="K95" s="40">
        <f t="shared" si="6"/>
        <v>92.52669039145908</v>
      </c>
    </row>
    <row r="96" spans="1:11" s="41" customFormat="1" ht="15.75" customHeight="1">
      <c r="A96" s="175">
        <v>79</v>
      </c>
      <c r="B96" s="116" t="s">
        <v>74</v>
      </c>
      <c r="C96" s="106">
        <v>100205087</v>
      </c>
      <c r="D96" s="165" t="s">
        <v>18</v>
      </c>
      <c r="E96" s="146">
        <v>305</v>
      </c>
      <c r="F96" s="185">
        <f t="shared" si="4"/>
        <v>54.9</v>
      </c>
      <c r="G96" s="157">
        <f t="shared" si="5"/>
        <v>359.9</v>
      </c>
      <c r="H96" s="174"/>
      <c r="I96" s="50"/>
      <c r="J96" s="42">
        <v>362.26</v>
      </c>
      <c r="K96" s="40">
        <f t="shared" si="6"/>
        <v>100.65573770491805</v>
      </c>
    </row>
    <row r="97" spans="1:11" s="41" customFormat="1" ht="15.75" customHeight="1">
      <c r="A97" s="175">
        <v>80</v>
      </c>
      <c r="B97" s="113" t="s">
        <v>75</v>
      </c>
      <c r="C97" s="104">
        <v>100207026</v>
      </c>
      <c r="D97" s="165" t="s">
        <v>18</v>
      </c>
      <c r="E97" s="142">
        <v>20</v>
      </c>
      <c r="F97" s="185">
        <f t="shared" si="4"/>
        <v>3.5999999999999996</v>
      </c>
      <c r="G97" s="157">
        <f t="shared" si="5"/>
        <v>23.6</v>
      </c>
      <c r="H97" s="37">
        <f>F97</f>
        <v>3.5999999999999996</v>
      </c>
      <c r="I97" s="51">
        <f>E97</f>
        <v>20</v>
      </c>
      <c r="J97" s="42">
        <v>49.56</v>
      </c>
      <c r="K97" s="40">
        <f t="shared" si="6"/>
        <v>210</v>
      </c>
    </row>
    <row r="98" spans="1:11" s="41" customFormat="1" ht="15.75" customHeight="1">
      <c r="A98" s="175">
        <v>81</v>
      </c>
      <c r="B98" s="158" t="s">
        <v>108</v>
      </c>
      <c r="C98" s="169">
        <v>100219635</v>
      </c>
      <c r="D98" s="165" t="s">
        <v>18</v>
      </c>
      <c r="E98" s="144">
        <v>600</v>
      </c>
      <c r="F98" s="185">
        <f t="shared" si="4"/>
        <v>108</v>
      </c>
      <c r="G98" s="157">
        <f>E98+F98</f>
        <v>708</v>
      </c>
      <c r="H98" s="37"/>
      <c r="I98" s="51"/>
      <c r="J98" s="42"/>
      <c r="K98" s="40"/>
    </row>
    <row r="99" spans="1:11" s="41" customFormat="1" ht="15.75" customHeight="1">
      <c r="A99" s="175">
        <v>82</v>
      </c>
      <c r="B99" s="116" t="s">
        <v>100</v>
      </c>
      <c r="C99" s="107">
        <v>100204019</v>
      </c>
      <c r="D99" s="167" t="s">
        <v>101</v>
      </c>
      <c r="E99" s="154">
        <v>1</v>
      </c>
      <c r="F99" s="185">
        <f t="shared" si="4"/>
        <v>0.18</v>
      </c>
      <c r="G99" s="157">
        <f>E99+F99</f>
        <v>1.18</v>
      </c>
      <c r="H99" s="37"/>
      <c r="I99" s="51"/>
      <c r="J99" s="42"/>
      <c r="K99" s="40"/>
    </row>
    <row r="100" spans="1:11" s="41" customFormat="1" ht="15.75" customHeight="1">
      <c r="A100" s="175">
        <v>83</v>
      </c>
      <c r="B100" s="113" t="s">
        <v>76</v>
      </c>
      <c r="C100" s="104">
        <v>100202002</v>
      </c>
      <c r="D100" s="165" t="s">
        <v>77</v>
      </c>
      <c r="E100" s="142">
        <v>386.5</v>
      </c>
      <c r="F100" s="185">
        <f t="shared" si="4"/>
        <v>69.57</v>
      </c>
      <c r="G100" s="157">
        <f t="shared" si="5"/>
        <v>456.07</v>
      </c>
      <c r="H100" s="56">
        <v>20</v>
      </c>
      <c r="I100" s="72" t="e">
        <f>#REF!*(100+H100)/100</f>
        <v>#REF!</v>
      </c>
      <c r="J100" s="42">
        <v>392.94</v>
      </c>
      <c r="K100" s="40">
        <f t="shared" si="6"/>
        <v>86.15782664941786</v>
      </c>
    </row>
    <row r="101" spans="1:11" s="41" customFormat="1" ht="15.75" customHeight="1">
      <c r="A101" s="175">
        <v>84</v>
      </c>
      <c r="B101" s="113" t="s">
        <v>78</v>
      </c>
      <c r="C101" s="104">
        <v>100202017</v>
      </c>
      <c r="D101" s="165" t="s">
        <v>77</v>
      </c>
      <c r="E101" s="142">
        <v>820</v>
      </c>
      <c r="F101" s="185">
        <f t="shared" si="4"/>
        <v>147.6</v>
      </c>
      <c r="G101" s="157">
        <f t="shared" si="5"/>
        <v>967.6</v>
      </c>
      <c r="H101" s="52">
        <v>20</v>
      </c>
      <c r="I101" s="71" t="e">
        <f>#REF!*(100+H101)/100</f>
        <v>#REF!</v>
      </c>
      <c r="J101" s="47">
        <v>805.94</v>
      </c>
      <c r="K101" s="48">
        <f t="shared" si="6"/>
        <v>83.29268292682927</v>
      </c>
    </row>
    <row r="102" spans="1:11" ht="15.75" customHeight="1">
      <c r="A102" s="175">
        <v>85</v>
      </c>
      <c r="B102" s="117" t="s">
        <v>79</v>
      </c>
      <c r="C102" s="105">
        <v>100202007</v>
      </c>
      <c r="D102" s="165" t="s">
        <v>77</v>
      </c>
      <c r="E102" s="147">
        <v>170</v>
      </c>
      <c r="F102" s="185">
        <f t="shared" si="4"/>
        <v>30.599999999999998</v>
      </c>
      <c r="G102" s="157">
        <f t="shared" si="5"/>
        <v>200.6</v>
      </c>
      <c r="H102" s="54">
        <f>F102</f>
        <v>30.599999999999998</v>
      </c>
      <c r="I102" s="73">
        <f>E102</f>
        <v>170</v>
      </c>
      <c r="J102" s="47">
        <v>161.66</v>
      </c>
      <c r="K102" s="48">
        <f t="shared" si="6"/>
        <v>80.58823529411765</v>
      </c>
    </row>
    <row r="103" spans="1:11" s="41" customFormat="1" ht="15.75" customHeight="1">
      <c r="A103" s="175">
        <v>86</v>
      </c>
      <c r="B103" s="113" t="s">
        <v>80</v>
      </c>
      <c r="C103" s="104">
        <v>100202008</v>
      </c>
      <c r="D103" s="165" t="s">
        <v>77</v>
      </c>
      <c r="E103" s="142">
        <v>468</v>
      </c>
      <c r="F103" s="185">
        <f t="shared" si="4"/>
        <v>84.24</v>
      </c>
      <c r="G103" s="157">
        <f t="shared" si="5"/>
        <v>552.24</v>
      </c>
      <c r="H103" s="54">
        <f>F103</f>
        <v>84.24</v>
      </c>
      <c r="I103" s="73">
        <f>E103</f>
        <v>468</v>
      </c>
      <c r="J103" s="47">
        <v>261.96</v>
      </c>
      <c r="K103" s="48">
        <f t="shared" si="6"/>
        <v>47.43589743589743</v>
      </c>
    </row>
    <row r="104" spans="1:11" s="41" customFormat="1" ht="15.75" customHeight="1">
      <c r="A104" s="175">
        <v>87</v>
      </c>
      <c r="B104" s="113" t="s">
        <v>81</v>
      </c>
      <c r="C104" s="104">
        <v>100202003</v>
      </c>
      <c r="D104" s="165" t="s">
        <v>77</v>
      </c>
      <c r="E104" s="142">
        <v>672</v>
      </c>
      <c r="F104" s="185">
        <f t="shared" si="4"/>
        <v>120.96</v>
      </c>
      <c r="G104" s="157">
        <f t="shared" si="5"/>
        <v>792.96</v>
      </c>
      <c r="H104" s="56">
        <v>20</v>
      </c>
      <c r="I104" s="74" t="e">
        <f>#REF!*(100+H104)/100</f>
        <v>#REF!</v>
      </c>
      <c r="J104" s="42">
        <v>805.94</v>
      </c>
      <c r="K104" s="40">
        <f t="shared" si="6"/>
        <v>101.63690476190477</v>
      </c>
    </row>
    <row r="105" spans="1:11" s="41" customFormat="1" ht="15.75" customHeight="1">
      <c r="A105" s="175">
        <v>88</v>
      </c>
      <c r="B105" s="113" t="s">
        <v>82</v>
      </c>
      <c r="C105" s="104">
        <v>100207022</v>
      </c>
      <c r="D105" s="165" t="s">
        <v>18</v>
      </c>
      <c r="E105" s="142">
        <v>1260</v>
      </c>
      <c r="F105" s="185">
        <f t="shared" si="4"/>
        <v>226.79999999999998</v>
      </c>
      <c r="G105" s="157">
        <f t="shared" si="5"/>
        <v>1486.8</v>
      </c>
      <c r="H105" s="54">
        <f>F105</f>
        <v>226.79999999999998</v>
      </c>
      <c r="I105" s="55">
        <f>E105</f>
        <v>1260</v>
      </c>
      <c r="J105" s="47">
        <v>1103.3</v>
      </c>
      <c r="K105" s="48">
        <f t="shared" si="6"/>
        <v>74.20634920634922</v>
      </c>
    </row>
    <row r="106" spans="1:11" s="41" customFormat="1" ht="15.75" customHeight="1">
      <c r="A106" s="175">
        <v>89</v>
      </c>
      <c r="B106" s="158" t="s">
        <v>104</v>
      </c>
      <c r="C106" s="169">
        <v>100216007</v>
      </c>
      <c r="D106" s="165" t="s">
        <v>18</v>
      </c>
      <c r="E106" s="144">
        <v>1.6</v>
      </c>
      <c r="F106" s="185">
        <f t="shared" si="4"/>
        <v>0.288</v>
      </c>
      <c r="G106" s="157">
        <f>E106+F106</f>
        <v>1.8880000000000001</v>
      </c>
      <c r="H106" s="54"/>
      <c r="I106" s="55"/>
      <c r="J106" s="47"/>
      <c r="K106" s="48"/>
    </row>
    <row r="107" spans="1:11" ht="30.75" customHeight="1">
      <c r="A107" s="175">
        <v>90</v>
      </c>
      <c r="B107" s="122" t="s">
        <v>83</v>
      </c>
      <c r="C107" s="105">
        <v>100207053</v>
      </c>
      <c r="D107" s="168" t="s">
        <v>18</v>
      </c>
      <c r="E107" s="142">
        <v>79</v>
      </c>
      <c r="F107" s="185">
        <f t="shared" si="4"/>
        <v>14.219999999999999</v>
      </c>
      <c r="G107" s="157">
        <f t="shared" si="5"/>
        <v>93.22</v>
      </c>
      <c r="H107" s="37">
        <f>F107</f>
        <v>14.219999999999999</v>
      </c>
      <c r="I107" s="51">
        <f>E107</f>
        <v>79</v>
      </c>
      <c r="J107" s="42">
        <v>80.24</v>
      </c>
      <c r="K107" s="40">
        <f t="shared" si="6"/>
        <v>86.0759493670886</v>
      </c>
    </row>
    <row r="108" spans="1:11" ht="15" customHeight="1">
      <c r="A108" s="175">
        <v>91</v>
      </c>
      <c r="B108" s="158" t="s">
        <v>109</v>
      </c>
      <c r="C108" s="169">
        <v>100213014</v>
      </c>
      <c r="D108" s="165" t="s">
        <v>18</v>
      </c>
      <c r="E108" s="144">
        <v>0.86</v>
      </c>
      <c r="F108" s="185">
        <f t="shared" si="4"/>
        <v>0.1548</v>
      </c>
      <c r="G108" s="157">
        <f>E108+F108</f>
        <v>1.0148</v>
      </c>
      <c r="H108" s="37"/>
      <c r="I108" s="51"/>
      <c r="J108" s="42"/>
      <c r="K108" s="40"/>
    </row>
    <row r="109" spans="1:11" ht="17.25" customHeight="1">
      <c r="A109" s="175">
        <v>92</v>
      </c>
      <c r="B109" s="158" t="s">
        <v>99</v>
      </c>
      <c r="C109" s="169">
        <v>100213016</v>
      </c>
      <c r="D109" s="165" t="s">
        <v>18</v>
      </c>
      <c r="E109" s="144">
        <v>1.01</v>
      </c>
      <c r="F109" s="185">
        <f t="shared" si="4"/>
        <v>0.1818</v>
      </c>
      <c r="G109" s="157">
        <f>E109+F109</f>
        <v>1.1918</v>
      </c>
      <c r="H109" s="37"/>
      <c r="I109" s="51"/>
      <c r="J109" s="42"/>
      <c r="K109" s="40"/>
    </row>
    <row r="110" spans="1:11" ht="17.25" customHeight="1">
      <c r="A110" s="175">
        <v>93</v>
      </c>
      <c r="B110" s="158" t="s">
        <v>103</v>
      </c>
      <c r="C110" s="169">
        <v>100219386</v>
      </c>
      <c r="D110" s="165" t="s">
        <v>18</v>
      </c>
      <c r="E110" s="148">
        <v>20.5</v>
      </c>
      <c r="F110" s="185">
        <f t="shared" si="4"/>
        <v>3.69</v>
      </c>
      <c r="G110" s="157">
        <f>E110+F110</f>
        <v>24.19</v>
      </c>
      <c r="H110" s="37"/>
      <c r="I110" s="51"/>
      <c r="J110" s="42"/>
      <c r="K110" s="40"/>
    </row>
    <row r="111" spans="1:11" ht="15.75" customHeight="1">
      <c r="A111" s="175">
        <v>94</v>
      </c>
      <c r="B111" s="114" t="s">
        <v>84</v>
      </c>
      <c r="C111" s="105">
        <v>100219529</v>
      </c>
      <c r="D111" s="165" t="s">
        <v>18</v>
      </c>
      <c r="E111" s="147">
        <v>42206</v>
      </c>
      <c r="F111" s="185">
        <f t="shared" si="4"/>
        <v>7597.08</v>
      </c>
      <c r="G111" s="157">
        <f t="shared" si="5"/>
        <v>49803.08</v>
      </c>
      <c r="H111" s="52">
        <v>20</v>
      </c>
      <c r="I111" s="70" t="e">
        <f>#REF!*(100+H111)/100</f>
        <v>#REF!</v>
      </c>
      <c r="J111" s="47">
        <v>34585.8</v>
      </c>
      <c r="K111" s="48">
        <f t="shared" si="6"/>
        <v>69.44510259204853</v>
      </c>
    </row>
    <row r="112" spans="1:11" ht="15.75" customHeight="1" thickBot="1">
      <c r="A112" s="175">
        <v>95</v>
      </c>
      <c r="B112" s="177" t="s">
        <v>85</v>
      </c>
      <c r="C112" s="170">
        <v>100219528</v>
      </c>
      <c r="D112" s="178" t="s">
        <v>18</v>
      </c>
      <c r="E112" s="179">
        <v>42206</v>
      </c>
      <c r="F112" s="187">
        <f t="shared" si="4"/>
        <v>7597.08</v>
      </c>
      <c r="G112" s="180">
        <f t="shared" si="5"/>
        <v>49803.08</v>
      </c>
      <c r="H112" s="52">
        <v>20</v>
      </c>
      <c r="I112" s="70" t="e">
        <f>#REF!*(100+H112)/100</f>
        <v>#REF!</v>
      </c>
      <c r="J112" s="47">
        <v>34585.8</v>
      </c>
      <c r="K112" s="48">
        <f t="shared" si="6"/>
        <v>69.44510259204853</v>
      </c>
    </row>
    <row r="113" ht="13.5" customHeight="1"/>
    <row r="114" spans="2:10" ht="13.5" customHeight="1">
      <c r="B114" s="78"/>
      <c r="C114" s="79"/>
      <c r="D114" s="80"/>
      <c r="E114" s="136"/>
      <c r="F114" s="81"/>
      <c r="G114" s="81"/>
      <c r="J114" s="81"/>
    </row>
    <row r="115" spans="2:10" ht="13.5" customHeight="1">
      <c r="B115" s="82"/>
      <c r="C115" s="79"/>
      <c r="D115" s="80"/>
      <c r="E115" s="137"/>
      <c r="F115" s="83"/>
      <c r="G115" s="83"/>
      <c r="J115" s="83"/>
    </row>
    <row r="116" spans="2:10" ht="13.5" customHeight="1">
      <c r="B116" s="84"/>
      <c r="C116" s="85"/>
      <c r="D116" s="86"/>
      <c r="E116" s="138"/>
      <c r="G116" s="87"/>
      <c r="J116" s="87"/>
    </row>
    <row r="117" spans="2:3" ht="13.5" customHeight="1">
      <c r="B117" s="125" t="s">
        <v>112</v>
      </c>
      <c r="C117" s="126" t="s">
        <v>113</v>
      </c>
    </row>
    <row r="118" ht="13.5" customHeight="1"/>
    <row r="119" spans="2:10" ht="13.5" customHeight="1">
      <c r="B119" s="84" t="s">
        <v>86</v>
      </c>
      <c r="C119" s="85" t="s">
        <v>87</v>
      </c>
      <c r="D119" s="86"/>
      <c r="E119" s="138"/>
      <c r="G119" s="87"/>
      <c r="J119" s="87"/>
    </row>
    <row r="120" spans="5:11" s="88" customFormat="1" ht="12.75">
      <c r="E120" s="139"/>
      <c r="F120" s="89"/>
      <c r="G120" s="89"/>
      <c r="J120" s="90"/>
      <c r="K120" s="91"/>
    </row>
    <row r="121" spans="2:11" s="93" customFormat="1" ht="12.75">
      <c r="B121" s="92"/>
      <c r="D121" s="94"/>
      <c r="E121" s="140"/>
      <c r="F121" s="94"/>
      <c r="G121" s="94"/>
      <c r="H121" s="94"/>
      <c r="J121" s="94"/>
      <c r="K121" s="94"/>
    </row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4">
    <mergeCell ref="D5:J5"/>
    <mergeCell ref="B7:E7"/>
    <mergeCell ref="C10:D10"/>
    <mergeCell ref="B12:G12"/>
  </mergeCells>
  <printOptions/>
  <pageMargins left="0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Pfb-01</cp:lastModifiedBy>
  <cp:lastPrinted>2016-12-29T09:10:24Z</cp:lastPrinted>
  <dcterms:created xsi:type="dcterms:W3CDTF">1996-10-08T23:32:33Z</dcterms:created>
  <dcterms:modified xsi:type="dcterms:W3CDTF">2017-01-09T05:58:07Z</dcterms:modified>
  <cp:category/>
  <cp:version/>
  <cp:contentType/>
  <cp:contentStatus/>
</cp:coreProperties>
</file>